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3.xml" ContentType="application/vnd.ms-excel.threaded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Merilin-PC\Desktop\Voru KEKK loppversioon\"/>
    </mc:Choice>
  </mc:AlternateContent>
  <xr:revisionPtr revIDLastSave="0" documentId="8_{B13F9FCB-07FD-46A2-B9D2-F87BBD322248}" xr6:coauthVersionLast="47" xr6:coauthVersionMax="47" xr10:uidLastSave="{00000000-0000-0000-0000-000000000000}"/>
  <bookViews>
    <workbookView xWindow="28680" yWindow="-120" windowWidth="29040" windowHeight="15840" xr2:uid="{00000000-000D-0000-FFFF-FFFF00000000}"/>
  </bookViews>
  <sheets>
    <sheet name="Võru maakond" sheetId="9" r:id="rId1"/>
    <sheet name="Antsla" sheetId="4" r:id="rId2"/>
    <sheet name="Rõuge" sheetId="5" r:id="rId3"/>
    <sheet name="Setomaa" sheetId="6" r:id="rId4"/>
    <sheet name="Võru linn" sheetId="7" r:id="rId5"/>
    <sheet name="Võru vald" sheetId="8" r:id="rId6"/>
    <sheet name="haakuvus teemagruppidega" sheetId="3" r:id="rId7"/>
  </sheets>
  <definedNames>
    <definedName name="_xlnm._FilterDatabase" localSheetId="4" hidden="1">'Võru linn'!$A$1:$AA$1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 i="9" l="1"/>
  <c r="L15" i="9"/>
  <c r="L16" i="9"/>
  <c r="L17" i="9"/>
  <c r="L14" i="9"/>
  <c r="L12" i="9"/>
  <c r="L13" i="9"/>
  <c r="L18" i="9"/>
  <c r="L11" i="9"/>
  <c r="L4" i="9"/>
  <c r="L5" i="9"/>
  <c r="L6" i="9"/>
  <c r="L7" i="9"/>
  <c r="L3" i="9"/>
  <c r="J9" i="9"/>
  <c r="I9" i="9"/>
  <c r="H9" i="9"/>
  <c r="G9" i="9"/>
  <c r="F9" i="9"/>
  <c r="J8" i="9"/>
  <c r="I8" i="9"/>
  <c r="H8" i="9"/>
  <c r="G8" i="9"/>
  <c r="F8" i="9"/>
  <c r="J10" i="9"/>
  <c r="I10" i="9"/>
  <c r="H10" i="9"/>
  <c r="G10" i="9"/>
  <c r="F10" i="9"/>
  <c r="J11" i="9"/>
  <c r="H11" i="9"/>
  <c r="G11" i="9"/>
  <c r="F11" i="9"/>
  <c r="J12" i="9"/>
  <c r="I12" i="9"/>
  <c r="H12" i="9"/>
  <c r="G12" i="9"/>
  <c r="F12" i="9"/>
  <c r="J13" i="9"/>
  <c r="I13" i="9"/>
  <c r="H13" i="9"/>
  <c r="G13" i="9"/>
  <c r="F13" i="9"/>
  <c r="T17" i="9"/>
  <c r="T16" i="9"/>
  <c r="T15" i="9"/>
  <c r="T14" i="9"/>
  <c r="R17" i="9"/>
  <c r="R16" i="9"/>
  <c r="R15" i="9"/>
  <c r="R14" i="9"/>
  <c r="I14" i="9"/>
  <c r="J14" i="9"/>
  <c r="H14" i="9"/>
  <c r="G14" i="9"/>
  <c r="F14" i="9"/>
  <c r="J15" i="9"/>
  <c r="I15" i="9"/>
  <c r="H15" i="9"/>
  <c r="G15" i="9"/>
  <c r="F15" i="9"/>
  <c r="J16" i="9"/>
  <c r="I16" i="9"/>
  <c r="H16" i="9"/>
  <c r="G16" i="9"/>
  <c r="F16" i="9"/>
  <c r="J17" i="9"/>
  <c r="I17" i="9"/>
  <c r="H17" i="9"/>
  <c r="G17" i="9"/>
  <c r="F17" i="9"/>
  <c r="E17" i="9" s="1"/>
  <c r="J18" i="9"/>
  <c r="I18" i="9"/>
  <c r="H18" i="9"/>
  <c r="G18" i="9"/>
  <c r="F18" i="9"/>
  <c r="J5" i="9"/>
  <c r="I5" i="9"/>
  <c r="H5" i="9"/>
  <c r="G5" i="9"/>
  <c r="F5" i="9"/>
  <c r="I4" i="9"/>
  <c r="H4" i="9"/>
  <c r="E4" i="9" s="1"/>
  <c r="F4" i="9"/>
  <c r="J3" i="9"/>
  <c r="I3" i="9"/>
  <c r="H3" i="9"/>
  <c r="G3" i="9"/>
  <c r="F3" i="9"/>
  <c r="E2" i="9"/>
  <c r="T2" i="9" s="1"/>
  <c r="F2" i="9"/>
  <c r="J2" i="9"/>
  <c r="I2" i="9"/>
  <c r="H2" i="9"/>
  <c r="G2" i="9"/>
  <c r="E5" i="8"/>
  <c r="E5" i="7"/>
  <c r="E5" i="6"/>
  <c r="E5" i="5"/>
  <c r="G6" i="6"/>
  <c r="E13" i="9" l="1"/>
  <c r="E16" i="9"/>
  <c r="E11" i="9"/>
  <c r="E12" i="9"/>
  <c r="E14" i="9"/>
  <c r="E15" i="9"/>
  <c r="E3" i="9"/>
  <c r="E5" i="9"/>
  <c r="R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tc={D9F3BBF1-46CE-423B-A15C-9A28802D1269}</author>
    <author>Merilin</author>
  </authors>
  <commentList>
    <comment ref="G4" authorId="0" shapeId="0" xr:uid="{D9F3BBF1-46CE-423B-A15C-9A28802D1269}">
      <text>
        <t>[Threaded comment]
Your version of Excel allows you to read this threaded comment; however, any edits to it will get removed if the file is opened in a newer version of Excel. Learn more: https://go.microsoft.com/fwlink/?linkid=870924
Comment:
    Vajab KOV sisendit</t>
      </text>
    </comment>
    <comment ref="E7" authorId="1" shapeId="0" xr:uid="{20C8D302-A041-4A59-A6FB-868A857B60C2}">
      <text>
        <r>
          <rPr>
            <b/>
            <sz val="9"/>
            <color indexed="81"/>
            <rFont val="Tahoma"/>
            <family val="2"/>
          </rPr>
          <t>Vastavad andmed on soovikorral võimalik  võimalik Statistikaametilt osta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tc={287C5756-3C08-4A9F-B04B-DD30BA964ADC}</author>
    <author>Merilin</author>
    <author>tc={B3E9DBB6-DF65-4664-B1BA-F47AA259E89A}</author>
  </authors>
  <commentList>
    <comment ref="I6" authorId="0" shapeId="0" xr:uid="{287C5756-3C08-4A9F-B04B-DD30BA964ADC}">
      <text>
        <t>[Threaded comment]
Your version of Excel allows you to read this threaded comment; however, any edits to it will get removed if the file is opened in a newer version of Excel. Learn more: https://go.microsoft.com/fwlink/?linkid=870924
Comment:
    Kas "KOV Territooriumil võrku müüdud taastuvenergia maht" aastatel 2030-2050 ei kasva. st kasvu ei planeerita
Reply:
    Hetkel on riigi poolt seatud eesmärk 42%-ne osakaal kogutarbimisest. Aastaks 2050 oleme ette näinud, et osakaal suureneb, aga kuna konkreetset sihttaset riiklikult pole, siis saame vaid määrata, et osakaal sureneb</t>
      </text>
    </comment>
    <comment ref="E7" authorId="1" shapeId="0" xr:uid="{118C5121-6E9C-4FFF-8AE4-F0ECEB6C982F}">
      <text>
        <r>
          <rPr>
            <sz val="9"/>
            <color indexed="81"/>
            <rFont val="Tahoma"/>
            <family val="2"/>
          </rPr>
          <t xml:space="preserve">Vajalik KOV-poolne sisend
</t>
        </r>
      </text>
    </comment>
    <comment ref="E11" authorId="1" shapeId="0" xr:uid="{BC2C66A9-1939-4689-A799-65F9A2B591B7}">
      <text>
        <r>
          <rPr>
            <b/>
            <sz val="9"/>
            <color indexed="81"/>
            <rFont val="Tahoma"/>
            <family val="2"/>
          </rPr>
          <t>Vastavad andmed on soovikorral võimalik  võimalik Statistikaametilt osta</t>
        </r>
      </text>
    </comment>
    <comment ref="E16" authorId="2" shapeId="0" xr:uid="{B3E9DBB6-DF65-4664-B1BA-F47AA259E89A}">
      <text>
        <t>[Threaded comment]
Your version of Excel allows you to read this threaded comment; however, any edits to it will get removed if the file is opened in a newer version of Excel. Learn more: https://go.microsoft.com/fwlink/?linkid=870924
Comment:
    2030 eesmärk juba saavutatud!?
Reply:
    Riiklik eesmärk on 25%-line osakaal ning sellest vähem ei tohi olla, seega jah hetkel on Antsla vallas, selle indikaatoriga seis hea. Alati on võimalus mahepõllumaade osakaalu suurendada.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Merilin</author>
  </authors>
  <commentList>
    <comment ref="E7" authorId="0" shapeId="0" xr:uid="{9FC602E7-C892-4A41-A87E-F92FFDFEF0E9}">
      <text>
        <r>
          <rPr>
            <sz val="9"/>
            <color indexed="81"/>
            <rFont val="Tahoma"/>
            <family val="2"/>
          </rPr>
          <t xml:space="preserve">Vajalik KOV-poolne sisend
</t>
        </r>
      </text>
    </comment>
    <comment ref="E11" authorId="0" shapeId="0" xr:uid="{6F61F6D2-1D5A-4B7C-A065-1E3250C38C90}">
      <text>
        <r>
          <rPr>
            <b/>
            <sz val="9"/>
            <color indexed="81"/>
            <rFont val="Tahoma"/>
            <family val="2"/>
          </rPr>
          <t>Vastavad andmed on soovikorral võimalik  võimalik Statistikaametilt osta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Merilin</author>
  </authors>
  <commentList>
    <comment ref="E11" authorId="0" shapeId="0" xr:uid="{A3C719BD-FD48-44C2-8FF6-91163AEA9B3E}">
      <text>
        <r>
          <rPr>
            <b/>
            <sz val="9"/>
            <color indexed="81"/>
            <rFont val="Tahoma"/>
            <family val="2"/>
          </rPr>
          <t>Vastavad andmed on soovikorral võimalik  võimalik Statistikaametilt osta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tc={21063EA1-2AC0-46E1-A580-E413134AAA0D}</author>
    <author>Merilin</author>
    <author>tc={C9AD0B14-6394-4C2E-820C-DED1F2E106CD}</author>
    <author>tc={DFAED2A6-6AE0-4E61-8AC5-8F436886C1A9}</author>
    <author>tc={E21B6699-32DC-4177-B460-6835C92AF738}</author>
  </authors>
  <commentList>
    <comment ref="O4" authorId="0" shapeId="0" xr:uid="{21063EA1-2AC0-46E1-A580-E413134AAA0D}">
      <text>
        <t>[Threaded comment]
Your version of Excel allows you to read this threaded comment; however, any edits to it will get removed if the file is opened in a newer version of Excel. Learn more: https://go.microsoft.com/fwlink/?linkid=870924
Comment:
    Sihttasemete määramisel oleme lähtunud riiklikest eesmärkidest  ning sihttasemete üle otsustatakse lõplikult 1 a jooksul pärast KEKK vastuvõtmist. Käesolev valla kommentaar on lisainfoks edasiste otsuste kujundamisele</t>
      </text>
    </comment>
    <comment ref="E11" authorId="1" shapeId="0" xr:uid="{1C0799DD-65A9-4EAC-A941-51EEEE0AACCE}">
      <text>
        <r>
          <rPr>
            <b/>
            <sz val="9"/>
            <color indexed="81"/>
            <rFont val="Tahoma"/>
            <family val="2"/>
          </rPr>
          <t>Vastavad andmed on soovikorral võimalik  võimalik Statistikaametilt osta</t>
        </r>
      </text>
    </comment>
    <comment ref="E14" authorId="2" shapeId="0" xr:uid="{C9AD0B14-6394-4C2E-820C-DED1F2E106CD}">
      <text>
        <t>[Threaded comment]
Your version of Excel allows you to read this threaded comment; however, any edits to it will get removed if the file is opened in a newer version of Excel. Learn more: https://go.microsoft.com/fwlink/?linkid=870924
Comment:
    BA pigem
Reply:
    Minuomavalitsus.fin.ee adnmetel ED</t>
      </text>
    </comment>
    <comment ref="C16" authorId="3" shapeId="0" xr:uid="{DFAED2A6-6AE0-4E61-8AC5-8F436886C1A9}">
      <text>
        <t>[Threaded comment]
Your version of Excel allows you to read this threaded comment; however, any edits to it will get removed if the file is opened in a newer version of Excel. Learn more: https://go.microsoft.com/fwlink/?linkid=870924
Comment:
    ei kohaldu otseselt  - Miks just see indikaator linnale?
Reply:
    Võru linnale ei kohaldugi, kuid kõikidele KOV-idele jäeti samad indikaatorid. Võru linn saab selle oma seirekavast hiljem maha võtta.</t>
      </text>
    </comment>
    <comment ref="E19" authorId="4" shapeId="0" xr:uid="{E21B6699-32DC-4177-B460-6835C92AF738}">
      <text>
        <t>[Threaded comment]
Your version of Excel allows you to read this threaded comment; however, any edits to it will get removed if the file is opened in a newer version of Excel. Learn more: https://go.microsoft.com/fwlink/?linkid=870924
Comment:
    Endise naftabaasi alal on väga suur ja hullus olukord
Reply:
    Tegemist on jääkreostusobjektiga, kuid neid antud punkt ei käsitle. Siin on vaadatud ainult keskkonnavastutuse seaduse mõistes keskkonnakahjuga alasid</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Merilin</author>
  </authors>
  <commentList>
    <comment ref="E11" authorId="0" shapeId="0" xr:uid="{F8DE25C9-B9E5-4123-8069-0B76099217A6}">
      <text>
        <r>
          <rPr>
            <b/>
            <sz val="9"/>
            <color indexed="81"/>
            <rFont val="Tahoma"/>
            <family val="2"/>
          </rPr>
          <t>Vastavad andmed on soovikorral võimalik  võimalik Statistikaametilt osta</t>
        </r>
      </text>
    </comment>
  </commentList>
</comments>
</file>

<file path=xl/sharedStrings.xml><?xml version="1.0" encoding="utf-8"?>
<sst xmlns="http://schemas.openxmlformats.org/spreadsheetml/2006/main" count="1861" uniqueCount="262">
  <si>
    <t>Valdkond</t>
  </si>
  <si>
    <t>Eesmärk /indikaator</t>
  </si>
  <si>
    <t>Ühik</t>
  </si>
  <si>
    <t>Algtase</t>
  </si>
  <si>
    <t>Aasta</t>
  </si>
  <si>
    <t>Sithtase 2030</t>
  </si>
  <si>
    <t>Ühik (nt % vms)</t>
  </si>
  <si>
    <t>Sihttase 2050</t>
  </si>
  <si>
    <t>Strateegia/õigusakt</t>
  </si>
  <si>
    <t>Eesmärgi selgitus riiklikus strateegias</t>
  </si>
  <si>
    <t>Märkus</t>
  </si>
  <si>
    <t>Andmeallikas</t>
  </si>
  <si>
    <t>Töögrupi märkus</t>
  </si>
  <si>
    <t>CO2 e</t>
  </si>
  <si>
    <t>Summaarne kasvuhoonegaaside (KHG) heite vähenemine</t>
  </si>
  <si>
    <t>CO2e kt, %</t>
  </si>
  <si>
    <t>32,93</t>
  </si>
  <si>
    <t>9,9</t>
  </si>
  <si>
    <t xml:space="preserve">≤,CO2e kt, </t>
  </si>
  <si>
    <t>6,6</t>
  </si>
  <si>
    <t>REKK 2030</t>
  </si>
  <si>
    <t>Eesti kasvuhoonegaaside heite vähendamine 80% aastaks 2050 (sh 70% aastaks 2030)</t>
  </si>
  <si>
    <t xml:space="preserve">REKK 2030 läheb uuendamisele aastal 2023, Roheleppes seatud eesmärk aastaks 2050 on 100%: seega tasuks arvestada pigem eesmärkide ja ootuste suurenemisega tulevikus. Sama kehtib kõigi CO2e heitega ja energiakokkuhoiuga seotud eesmärkide seadmise kohta. </t>
  </si>
  <si>
    <t>EKUK uuring - Eesti kasvuhoonegaaside Inventuur (2019)</t>
  </si>
  <si>
    <t>KOV-Is kastutatava transpordi KHG heite vähendamine</t>
  </si>
  <si>
    <t>4,6</t>
  </si>
  <si>
    <t>1,38</t>
  </si>
  <si>
    <t xml:space="preserve">≤, CO2e kt, </t>
  </si>
  <si>
    <t>0,9</t>
  </si>
  <si>
    <t>KOV tasemel eesmärk, lähtuvalt REKK 2030 seatud eesmärkidest</t>
  </si>
  <si>
    <t>Energeetika</t>
  </si>
  <si>
    <t>Energia (soojus, jahutus ja elekter) tarbimine kokku KOV territooriumil</t>
  </si>
  <si>
    <t xml:space="preserve">MWh/a </t>
  </si>
  <si>
    <t>≤, MWh/a</t>
  </si>
  <si>
    <t>&lt;, MWh/a</t>
  </si>
  <si>
    <t>Energia lõpptarbimine peab aastani 2030 püsima tasemel 32-33 TWh/a</t>
  </si>
  <si>
    <r>
      <t>Kuigi lõpptarbimise korral on eesmärk jääda samale tasemele, tuleb kõigi CO</t>
    </r>
    <r>
      <rPr>
        <vertAlign val="subscript"/>
        <sz val="11"/>
        <color theme="1"/>
        <rFont val="Calibri"/>
        <family val="2"/>
        <scheme val="minor"/>
      </rPr>
      <t>2e</t>
    </r>
    <r>
      <rPr>
        <sz val="11"/>
        <color theme="1"/>
        <rFont val="Calibri"/>
        <family val="2"/>
        <scheme val="minor"/>
      </rPr>
      <t xml:space="preserve"> heite ja energia tootmise või tarbimisega seotud sektorites  (nt transport, soojatootmine jne) arvestada reaalsete kasvu- või kahanemise trendidega valdkonniti.</t>
    </r>
  </si>
  <si>
    <t>Elering</t>
  </si>
  <si>
    <t>Taastuvenergia osakaal energia summaarsest lõpptarbimisest KOV territooriumil</t>
  </si>
  <si>
    <t xml:space="preserve"> %</t>
  </si>
  <si>
    <t>12</t>
  </si>
  <si>
    <t xml:space="preserve"> ≥, %</t>
  </si>
  <si>
    <t>&gt;,%</t>
  </si>
  <si>
    <t>REKK 2031</t>
  </si>
  <si>
    <t>Taastuvenergia osakaal energia summaarsest lõpptarbimisest peab aastal 2030 olema vähemalt 42%</t>
  </si>
  <si>
    <t>Elering, Elektrilevi, võrguettevõtjad, KOV</t>
  </si>
  <si>
    <t>KOV Territooriumil võrku müüdud taastuvenergia maht</t>
  </si>
  <si>
    <t>MWh/a</t>
  </si>
  <si>
    <t xml:space="preserve"> ≥, MWh/a</t>
  </si>
  <si>
    <t>&gt;, MWh/a</t>
  </si>
  <si>
    <t>REKK 2032</t>
  </si>
  <si>
    <t>Taastuvelektri osakaal elektri summaarsest lõpptarbimisest peab aastal 2030 olema vähemalt 42%</t>
  </si>
  <si>
    <t xml:space="preserve">Tänavavalgustuse kaasajastamine: LED valgustuse osakaal KOV tänavavalgustuses </t>
  </si>
  <si>
    <t xml:space="preserve">% </t>
  </si>
  <si>
    <t>%</t>
  </si>
  <si>
    <t>REKK 2033</t>
  </si>
  <si>
    <t>Energiasäästu üldised põhimõtted ja üleminek taastuvenergiale</t>
  </si>
  <si>
    <t>Uute säästlike, aegjuhitavate (ning liikumisanduritega) ja valgusreostust minimeerivate tänavalgustuslahenduste osakaal kogu tänavavalgustusest %, mõõta saab ka tekkinud energiasäästu MWh/a,%</t>
  </si>
  <si>
    <t>KOV</t>
  </si>
  <si>
    <t>Ehitised</t>
  </si>
  <si>
    <t>Vähemalt C-klassi energiamärgisega hoonete osakaal: Energiatõhususe miinimumõuetele, liginullenergia nõuetele või plussenergianõuetele vastavaks rekonstrueeritud hoonete pindala</t>
  </si>
  <si>
    <t>&gt;;%</t>
  </si>
  <si>
    <t>Energiamajanduse korralduse seaduse (EnKS) § 5 kohaselt peab igal aastal viima 3% keskvalitsuse kasutuses olevate hoonete summaarsest netopindalast, kus keskvalitsus kasutab pinda üle 250 m² ja mis ei vasta energiatõhususe miinimumnõuetele, nõuetele vastavaks (aastaks 2030 kokku 170 000 m2). Väikeelamute osakaal kogu hoonefondist, mille energiatõhususarvu klass on aastaks 2030 vähemalt C või D ≥ 40%. Korterelamute osakaal kogu hoonefondist, mille energiatõhususarvu klass on aastaks 2030 vähemalt C ≥ 50%. Mitteelamute osakaal kogu hoonefondist, mille energiatõhususarvu klass on aastaks 2030 vähemalt C ≥ 20%.</t>
  </si>
  <si>
    <t>vt ka ENMAK 2030. Plussenergiahooned - hooned mis toodavad taasuvenergeetiliste lahenduste abil energiat rohkem kui tarbivad ja vastavad ehituslikult liginullenergiahoonete nõuetele. Vt ka Täpsem energeetika seirekava.</t>
  </si>
  <si>
    <t>KOV (EHR), KredEx, 12-1-4-4 Vähemalt C-klassi energiamärgisega hooned: minuomavalitsus.fin.ee (BA≥20%, ED≥35% ja EE≥50%); Ehitisregister</t>
  </si>
  <si>
    <t>Energiatõhususe miinimum nõuetele vastavate hoonete osakaal on arvutatud ehitisregistris olevate elamute ning mitte elamute ja hoonetele väljastatud energiaklasside põhjal</t>
  </si>
  <si>
    <t>Rekonstrueeritud KOV hoonete osakaal</t>
  </si>
  <si>
    <t>KOV tasemel eesmärk</t>
  </si>
  <si>
    <t>Ehitisregister, minuomavalitsus.fin.ee</t>
  </si>
  <si>
    <t>Transport</t>
  </si>
  <si>
    <t>Nullheitega (elekter, vesinik) ja biokütuseid kasutava transpordi osakaal ühistranspordis, sh CNG</t>
  </si>
  <si>
    <t>% liinikilo-meetritest</t>
  </si>
  <si>
    <t>71,9*</t>
  </si>
  <si>
    <t xml:space="preserve"> ≥; %</t>
  </si>
  <si>
    <t>&gt;; %</t>
  </si>
  <si>
    <t>Transpordi ja liikuvuse arengukava 2021–2035</t>
  </si>
  <si>
    <t>Taastuvate transpordikütuste osakaal 24% aastaks 2035</t>
  </si>
  <si>
    <t>Planeerimisel tuleks läbi mõelda: 1) kütuse kogumõju keskkonnale (ka tekkivad heited põletamisel), 2) antud kütuseliigi kasutegur mootorikütusena kasutamisel, 3) meie kliimast tingitud eripärad (nt väga külmad tingimused), 4) eri tüüpi pakutavate lahenduste hinnatase, 5) transpordisektori kasvuprognoos sihttaseme aastaks.</t>
  </si>
  <si>
    <t>KOV/ühistranspordikeskus</t>
  </si>
  <si>
    <t>* Andmed saadaval vaid maakonna tasemel. 
Võrumaa liinivõrgust möödunud aastal CNG’l töötavad bussid sõitsid 1 631 506 km ja Diiselkütusel töötavad bussid 639 077 km.</t>
  </si>
  <si>
    <t>Ühissõiduki, jalgrattaga või jala tööl käivate inimeste osakaal</t>
  </si>
  <si>
    <t>inimest, %</t>
  </si>
  <si>
    <t>Ühissõiduki, jalgrattaga või jala tööl käivate inimeste osakaal aastal 2035 on 55% üldiselt ja 60% linnapiirkondades (33,9%  aastal 2021).</t>
  </si>
  <si>
    <t>Rahulolu ühistranspordiga</t>
  </si>
  <si>
    <t>AM/BA/ED/EE (alla miinimumnõudeid/baastase/edasi-jõudnud/eeskujulik)</t>
  </si>
  <si>
    <t>AM</t>
  </si>
  <si>
    <t>BA</t>
  </si>
  <si>
    <t>vähemalt</t>
  </si>
  <si>
    <t>ED</t>
  </si>
  <si>
    <t>minuomavalitsus.fin.ee</t>
  </si>
  <si>
    <t>Rahulolu jalgsi ja jalgrattaga liikumise võimalustega</t>
  </si>
  <si>
    <t>EE</t>
  </si>
  <si>
    <t>Riskide maandamine</t>
  </si>
  <si>
    <t>KOV valmisolek kriisideks (k.a. kliimamuutustest  tulenevateks kriisideks)</t>
  </si>
  <si>
    <t>AM/BA/ED/EE (alla miinimumnõudeid/baastase/edasi-jõudnud/eeskujulik)
AM - 0...2
BA - 3
ED - 4...6
EE - 7...9</t>
  </si>
  <si>
    <t>KOHAK ja Siseturvalisuse arengukava 2020-2030</t>
  </si>
  <si>
    <t xml:space="preserve">Omavalitsuse võime kriisi ajal toime tulla. </t>
  </si>
  <si>
    <t>Kriisideks valmisoleku hinnangu andmisel on arvestatud mh kriisireguleerimisalaste nõuete täitmist, kriisijuhtimise võimekuse tagamist ja KOV-i poole abi tagamist kriisi ajal, KOV-i poolse riskikommunikatsiooni korraldamist ning kriisi lahenduse ja taastamise võimekuse tõstmist.</t>
  </si>
  <si>
    <t>"Kriisideks valmisolek" 16-2-1, https://minuomavalitsus.fin.ee/et/kov
Sihttasemete määramisel arvestati KOV-i kriisideks valmisoleku algtaseme olukorda. Kui KOV-il on saavutatud baastase, siis sihttasemeteks seati vastavalt edasijõudnud ning eeskujulik. Kui KOV-il oli algaastal juba eeskujulik tase saavutatud, on edaspidi oluline selle taseme säilitamine.</t>
  </si>
  <si>
    <t xml:space="preserve">Kiire ja asjakohane reageerimine õnnetustele ja ohtudele vähendab nii inim-, vara- kui ka keskkonnakahju. </t>
  </si>
  <si>
    <t>Elanike arv potentsiaalse üleujutusohuga alal (1% tõenäosus)</t>
  </si>
  <si>
    <t>in</t>
  </si>
  <si>
    <t>KOHAK</t>
  </si>
  <si>
    <t>Elanike arv potentsiaalse üleujutusohuga alal (1% tõenäosus) on aastaks 2030 &lt;11 000 (riiklikul tasemel)</t>
  </si>
  <si>
    <t>Üleujutusrisk on üleujutuse esinemise tõenäosus ja ulatus koos üleujutusest põhjustatud võimalike kahjudega inimese tervisele, varale, keskkonnale, kultuuripärandile ja majandustegevusele. Kuigi Eestis pole kliimamuutused nii äärmuslikud, võib ka meil prognooside alusel 21. sajandi jooksul oodata mh sademete hulga suurenemist (kuni 80%) eriti talveperioodil, mis toob endaga mh kaasa ka üleujutusi. Vältimaks potentsiaalse üleujutusohuga aladel elavatele elanikele kaasnevaid kahjusid, peab omavalitsusel olema selge ülevaade elanike arvust üleujutusohuga aladel. Seeläbi on võimalik võtta kasutusele ka ennetavaid meetmeid.</t>
  </si>
  <si>
    <r>
      <t xml:space="preserve">Elanike arvu potentsiaalse üleujutusohuga aladel leiti kasutades Maa-ameti Geoportaali üleujutusalade kaardiandmeid. Seejuures vaadati esinemistõenäosust 1 x 100 aasta jooksul.
https://xgis.maaamet.ee/xgis2/page/app/yua
Juhtudel, kus üleujutusalade kaardiandmed ei näidanud konkreetselt piirkonnas mõjutatud isikute arvu, loeti Maa-ameti Geoportaali üleujutusalade kaardilt kokku punasena märgitud eluhooned ning korrutati tulemus valla keskmise leibkonna suurusega (mis Võru maakonna valdade puhul on Statistikaameti kohaselt 2,26). Hoonete kokkulugemise lihtsustamiseks lisati kaardirakendusse ka omavalitsuste kiht.
Sihttasemete määramisel arvutati, kui suure osakaalu moodustab omavalitsuse rahvaarv Eesti rahvaarvust. Seejärel leiti maksimaalne potentsiaalse üleujutusohuga aladel elavate inimeste arv, arvestades 2030. a sihti, et riiklikul tasemel on mõjutatud isikute arv alla 11 000. </t>
    </r>
    <r>
      <rPr>
        <i/>
        <sz val="11"/>
        <color rgb="FF000000"/>
        <rFont val="Calibri"/>
        <family val="2"/>
        <scheme val="minor"/>
      </rPr>
      <t>(Näiteks: kui KOV-is elab 1000 in, siis moodustab see 0,08% kogu Eesti rahvastikust. Saavutamaks 2030. a eesmärki, et üle-eestiliselt ei tohiks üleujutusohuga aladel elada rohkem kui 11 000 inimest, peaks selles KOV-is üleujutusohuga aladel elama mitte rohkem kui 8 inimest.)</t>
    </r>
    <r>
      <rPr>
        <sz val="11"/>
        <color rgb="FF000000"/>
        <rFont val="Calibri"/>
        <family val="2"/>
        <scheme val="minor"/>
      </rPr>
      <t xml:space="preserve"> Omavalitsustes, kus maksimaalne arv polnud algaastal ületatud, on oluline selle säilitamine.
</t>
    </r>
    <r>
      <rPr>
        <u/>
        <sz val="11"/>
        <color rgb="FF1155CC"/>
        <rFont val="Calibri"/>
        <family val="2"/>
        <scheme val="minor"/>
      </rPr>
      <t>https://andmed.stat.ee/et/stat/rahvaloendus__rel2000__leibkonnad-rahvastik-leibkondades__leibkonnad/RL507</t>
    </r>
  </si>
  <si>
    <r>
      <rPr>
        <sz val="11"/>
        <rFont val="Calibri"/>
        <family val="2"/>
        <scheme val="minor"/>
      </rPr>
      <t xml:space="preserve">Igal Euroopa Liidu liikmesriigil, sealhulgas Eestil on kohustus rakendada üleujutuste direktiivi vesikondade põhiselt. Sinna juurde kuuluvad üleujutusohuga seotud riskide esialgne hinnang, ohu ja riskikaardid ning maandamiskavad. Maandamiskavad koostatakse iga vesikonna kohta eraldi ning töö koostamise hetkel on avalikustatud eelnõud. KOV peab jälgima riiklikke kokkuvõtteid iga-aastaselt. Omavalitsused, kus üleujutusoht algaastal puudus, peaksid kokkuvõtteid jälgima iga kuue aasta tagant - veemajanduskavade uuendamisel.
ALLIKAS: </t>
    </r>
    <r>
      <rPr>
        <u/>
        <sz val="11"/>
        <rFont val="Calibri"/>
        <family val="2"/>
        <scheme val="minor"/>
      </rPr>
      <t>https://envir.ee/keskkonnakasutus/vesi/uleujutused</t>
    </r>
  </si>
  <si>
    <t>Biomajandus</t>
  </si>
  <si>
    <t>Mahepõllumajanduslike maade osakaal põllumajandusmaast</t>
  </si>
  <si>
    <t>≥; %</t>
  </si>
  <si>
    <t>Talust taldrikule</t>
  </si>
  <si>
    <t>Aastaks 2030 vähemalt 25% kogu põllumaast.</t>
  </si>
  <si>
    <t>On hinnatud põllumajandusmaade ja mahepõllumajandusmaade osakaalu KOV-i ja/või maakonna tasemel. Mahepõllumajanduslikud ja jätkusuutlikkust arvestavad põllumajanduspraktikad aitavad kliimamuutusi vähendada (väheneb väetiste ja taimemürkide hulk, kokku hoitakse energiat nii tootmisel kui transpordil), väetiste säästliku ja läbimõeldud kasutusega vähendatakse kasvuhoonegaaside heidet) ja leevendada nende mõju põllumajanduses (mitmekesised maastikud ja jätkusuutlikult majandatud mullad on vähem vastuvõtlikud ekstreemsetest ilmaoludest tulenevatele riskidele).</t>
  </si>
  <si>
    <r>
      <rPr>
        <sz val="11"/>
        <color theme="1"/>
        <rFont val="Calibri"/>
        <family val="2"/>
        <scheme val="minor"/>
      </rPr>
      <t xml:space="preserve">Mahepõllumajanduse osakaalu leidmiseks võeti Põllumajanduse Registrite ja Informatsiooni Ameti (PRIA) lehelt, veebikaardilt, põllumassiivide kaardiandmed omavalitsuste kaupa. Põllumassiivide pindalad liideti, saamaks kogu põllumajandusmaa pindala (ha). Seejärel laeti Maa-ameti Geoportaalist WFS-i kaudu alla mahepõllumajandusmaa kaardikihi andmestik ning arvutati mahepõllumaa kogupindala. Lõpuks arvutati, kui suur osakaal on KOV-i põllumajandusmaadest mahepõllumajandusmaal.
</t>
    </r>
    <r>
      <rPr>
        <sz val="11"/>
        <color rgb="FF0563C1"/>
        <rFont val="Calibri"/>
        <family val="2"/>
        <scheme val="minor"/>
      </rPr>
      <t xml:space="preserve">
</t>
    </r>
    <r>
      <rPr>
        <u/>
        <sz val="11"/>
        <color rgb="FF0563C1"/>
        <rFont val="Calibri"/>
        <family val="2"/>
        <scheme val="minor"/>
      </rPr>
      <t xml:space="preserve">https://kls.pria.ee/kaart/
https://geoportaal.maaamet.ee/est/Kaardirakendused/Mahealad/Mahealade-kaardirakenduse-kirjeldus-p564.html 
</t>
    </r>
  </si>
  <si>
    <t>Mahetootmise ja tarbimise maht on liikmesriigiti väga erinev – mahepõllumajanduse alla kuuluva põllumajandusmaa osakaal ulatub 0,5 %-st kuni rohkem kui 25 %-ni – on väga oluline, et iga liikmesriik töötaks võimalikult kiiresti välja oma riikliku strateegia mahepõllumajanduse kohta, mis põhineks sektori põhjalikul analüüsil ning milles oleksid asjakohased meetmed, stiimulid, selged tähtajad ja riiklikud eesmärgid. Kõik liikmesriigid peaksid selgitama, kuidas nad kavatsevad kaasa aidata kogu ELi hõlmava eesmärgi saavutamisele ning kehtestama selle maa-ala protsendimäära, mis peab riigis olema 2030. aastaks mahepõllumajanduslik.
ALLIKAS: https://www.google.com/url?q=https://eur-lex.europa.eu/resource.html?uri%3Dcellar:13dc912c-a1a5-11eb-b85c-01aa75ed71a1.0007.02/DOC_1%26format%3DPDF&amp;sa=D&amp;source=editors&amp;ust=1652686100661085&amp;usg=AOvVaw0AoPZyeOJBpV3dnkuKamql
Lähtuvalt eeltoodust peab iga EL liikmesriik koostama riikliku strateegia mahepõllumajanduse kohta ning mh kehtestama maa-ala protsendimäära, mis peab olema 2030. aastaks mahepõllumajanduslik. Mahepõllumajandusmaade osakaal põllumajandusmaadest on pandud lähtuvalt EL strateegiale "Talust Taldrikule", kuid mahepõllumajanduse riikliku strateegia valmimisel ja riiklike sihteesmärkide määramisel tuleks lähtuda nendest.
NB! Oluline on mahepõllumajanduslike maade osakaalu põllumajandusmaast suurendada. Seega omavalitsustes, kus algtase on sihttasemetest juba suurem, tuleks osakaalu hoida või suurendada, kuid mitte alandada 25%-ni või alla selle.</t>
  </si>
  <si>
    <t>Looduskeskkond</t>
  </si>
  <si>
    <t>Puistuga kaetud alade suurendamine linnades</t>
  </si>
  <si>
    <t>ha</t>
  </si>
  <si>
    <t xml:space="preserve"> ≥; ha</t>
  </si>
  <si>
    <t>KOHAK ja REKK 2030</t>
  </si>
  <si>
    <t>KOV tasemel eesmärk (linnasisese mikrokliima hoidmiseks) / Kasvuhoonegaaside heite vähendamine (REKK)</t>
  </si>
  <si>
    <t>Linnad puuduvad. Kohandub indikaator "Puistuga kaetud alade suurendamine" (kogu vallas).</t>
  </si>
  <si>
    <t>Puistuga kaetud alade suurendamine</t>
  </si>
  <si>
    <t>Kasvuhoonegaaside heite vähendamine (REKK)</t>
  </si>
  <si>
    <t>Asendab indikaatorit, mis seondus looduskaitsealade ja Natura 2000 alade osakaaluga (otseselt riiklik tasand). Eesmärk soovituslik.</t>
  </si>
  <si>
    <t>https://geoportaal.maaamet.ee/est/Ruumiandmed/Topokaardid-ja-aluskaardid/Eesti-pohikaart-1-10000/Laadi-pohikaart-alla-p612.html</t>
  </si>
  <si>
    <t>Eesti kliimaambitsiooni tõstmise võimaluste analüüs (SEIT, 2019) 100% kliimaneutraalsuse eesmärk üle Eestis taasmetsastada rohumaad 3548 ha. Eesmärgi pindala peavad täpsustama uuringud, et ei seataks ohtu muid eesmärke. Seega on taasmetsastamise eesmärk käesoleval juhul ≥ 50% (riigi pindala lihtsustatult 4 493 000 ha). Puittaimestiku ja rohumaa pindalad kohalikes omavalitsustes Maa-ameti ruumiandmete Eesti Põhikaardi (1:10 000; 2022) alusel (kihid - "E_305_puittaimestik_a (kõlvik)" ja "E_304_lage_a (kõlvik)", kasutatud rohumaade andmeid). Omavalitsuste rohumaade pindalade koondi alusel leiti iga omavalitsuse kohta kaal, taasmetsastatava ala koht. Tulemused (soovitatavad eesmärgid ilma täiendatavate uuringuteta) esitatud 2030. a (8 a) ja 2050. a (28 a) kohta ≥ ha.</t>
  </si>
  <si>
    <t>Inimeste poolt tekitatud keskkonnakahjuga alad</t>
  </si>
  <si>
    <t>KeVS ja KOHAK</t>
  </si>
  <si>
    <t>Keskkonnakahju mõjutab elurikkust, ökosüsteeme ning seeläbi ka ökosüsteemiteenuseid (nt süsiniku sidumine ja talletamine, kaitse tormide,
üleujutuste ja mullaerosiooni eest), mis on kliimamuutustega otseselt seotud.
Keskkonnakahju tekitaja peab rakendama vajalikke vältimis- ja heastamismeetmeid.</t>
  </si>
  <si>
    <r>
      <t>Saastatud vee või pinnasega alad, millel olev hea olukord tuleks taastada: olukord on kaardistatud, seatud on sihttasemed olukorra parandamiseks. Omavalitsustes, kus keskkonnakahjuga alade baastase on 0 ha, pole tarvis keskkonnakahju vältida* ega heastada.
*</t>
    </r>
    <r>
      <rPr>
        <i/>
        <sz val="11"/>
        <color theme="1"/>
        <rFont val="Calibri"/>
        <family val="2"/>
        <scheme val="minor"/>
      </rPr>
      <t>Lähtuvalt KeVS-st on keskkonnakahju vältimine meetmete rakendamine sündmuse, tegevuse või tegevusetuse tõttu tekkinud kahju ohu kõrvaldamiseks või võimaliku keskkonnakahju ulatuse vähendamiseks või saasteainete või muude kahjustavate tegurite ohjeldamiseks, leviku tõkestamiseks, kõrvaldamiseks või muul viisil mõjutamiseks, et piirata või vältida täiendavat keskkonnakahju ning kahju inimese tervisele või elupaiga, liigi, kaitstava ala või vee pakutava hüve kvaliteedi edasist halvenemist</t>
    </r>
  </si>
  <si>
    <r>
      <rPr>
        <u/>
        <sz val="11"/>
        <color rgb="FF000000"/>
        <rFont val="Calibri"/>
        <family val="2"/>
        <scheme val="minor"/>
      </rPr>
      <t>Keskkonnakahjuga alade kohta info saamiseks tuleb esitada teabenõue Keskkonnaametile. Teabenõudega tuleks küsida andmestikku keskkonnavastutuse seaduse alusel alustatud ning menetluses olevate haldusmenetluste kohta omavalitsuse lõikes. Samuti tuleks küsida kahjustatud ala, mis omavalitsuse territooriumile jääb, suurust. Keskkonnavastutuse juhtumite üldinfo on allalaetav ka Keskkonnaameti kodulehelt.
https://keskkonnaamet.ee/keskkonnakasutus-keskkonnatasu/keskkonnakorraldus/keskkonnavastutus-keskkonnakahju-heastamine#eesti-oigusaktid-kes</t>
    </r>
    <r>
      <rPr>
        <u/>
        <sz val="11"/>
        <color rgb="FFFF0000"/>
        <rFont val="Calibri"/>
        <family val="2"/>
        <scheme val="minor"/>
      </rPr>
      <t xml:space="preserve">
</t>
    </r>
  </si>
  <si>
    <t xml:space="preserve">Keskkonnavastutuse seaduse mõttes loetakse keskkonnakahjuks elusloodusele (kaitse- ja hoiualad, püsielupaigad, kaitstavad üksikobjektid, kaitstavad elupaigad ning linnu-, looma- ja taimeliigid), veele ning pinnasele tekitatud kahju. </t>
  </si>
  <si>
    <t>Ringmajandus</t>
  </si>
  <si>
    <t>Olmejäätmete liigiti kogumine</t>
  </si>
  <si>
    <t>&lt;;%</t>
  </si>
  <si>
    <t>JäätS</t>
  </si>
  <si>
    <t>Jäätmeseaduse §136³ alusel tuleb olmejäätmeid korduskasutuseks ette valmistada (omavalitsuse mõistes samal määral liigiti koguda) ja ringlusse võtta alates 2025. a 1. jaanuarist vähemalt 55% ulatuses, 2030. a 1. jaanuarist vähemalt 60% ulatuses ning alates 2035. a 1. jaanuarist vähemalt 65% ulatuses.  Sihtarvu täitmiseks on oluline liigiti koguda kõik kodumajapidamises tekkivad jäätmed, mille järel väheneb ka segaolmejäätmete osakaal.</t>
  </si>
  <si>
    <r>
      <t xml:space="preserve">Jäätmete liigiti kogumine ja ringlussevõtt aitab kokku hoida energiat ja  vähendada KHG heidet. Selle mõjud saavad täpsemalt arvesse võetud uues "Kliimapoliitika põhialused aastani 2050" strateegias. Uus ringmajanduse strateegia on väljatöötamisel. </t>
    </r>
    <r>
      <rPr>
        <b/>
        <sz val="11"/>
        <color theme="1"/>
        <rFont val="Calibri"/>
        <family val="2"/>
        <scheme val="minor"/>
      </rPr>
      <t xml:space="preserve"> KOVidele on tulemas ka eradli meede ringmajanduskavade koostamiseks ja hea oleks seda planeerida terviklikult koos kliima- ja energiakavaga, kuna teemad on paljuski kattuvad.</t>
    </r>
  </si>
  <si>
    <r>
      <rPr>
        <u/>
        <sz val="11"/>
        <color rgb="FF1155CC"/>
        <rFont val="Calibri"/>
        <family val="2"/>
        <scheme val="minor"/>
      </rPr>
      <t>https://minuomavalitsus.fin.ee/et/kov/kov-detail</t>
    </r>
    <r>
      <rPr>
        <sz val="11"/>
        <color rgb="FF000000"/>
        <rFont val="Calibri"/>
        <family val="2"/>
        <scheme val="minor"/>
      </rPr>
      <t xml:space="preserve">
Maakond -&gt; Omavalitsus -&gt; Elamu- ja kommunaalmajandus -&gt; Jäätmemajandus -&gt; Tulemuslikkus -&gt; Olmejäätmete liigiti kogumise maht</t>
    </r>
  </si>
  <si>
    <r>
      <rPr>
        <sz val="11"/>
        <color theme="1"/>
        <rFont val="Calibri"/>
        <family val="2"/>
        <scheme val="minor"/>
      </rPr>
      <t xml:space="preserve">Riigi jäätmekava 2014-2020 (pikendatud kuni 2022. a lõpuni) kohaselt on vaja sihtarvu täitmiseks oluliselt suurendada olmejäätmetes sisalduvate biolagunevate jäätmete liigiti kogumist ja ringlusse suunamist, mis omakorda eeldab üleriigilise kogumisvõrgustiku loomist. Seetõttu peab jäätmeseaduse § 136¹² kohaselt mitte hiljem kui 2023. aasta 31. detsembriks KOV viima biojäätmete tekkekohal liigiti kogumise või tekkekohal ringlussevõtu jäätmeseadusega kooskõlla. See tähendab, et alates 1.01.2024 on biojäätmete liigiti kogumise kohustus kõikides KOV-ides. 
ALLIKAD: https://envir.ee/ringmajandus/jaatmed/riigi-jaatmekava
</t>
    </r>
    <r>
      <rPr>
        <u/>
        <sz val="11"/>
        <color rgb="FF1155CC"/>
        <rFont val="Calibri"/>
        <family val="2"/>
        <scheme val="minor"/>
      </rPr>
      <t>https://www.riigiteataja.ee/akt/122102021016?leiaKehtiv</t>
    </r>
    <r>
      <rPr>
        <sz val="11"/>
        <color theme="1"/>
        <rFont val="Calibri"/>
        <family val="2"/>
        <scheme val="minor"/>
      </rPr>
      <t xml:space="preserve">
Olmejäätmete liigiti kogumise osakaalu andmestik pärineb MinuOmavalitsuse lehelt (vt veergu "Andmeallikas").</t>
    </r>
  </si>
  <si>
    <t>Kogukonna teavitamine</t>
  </si>
  <si>
    <t>Ringmajanduse ja jäätmete liigiti kogumisega seotud teavitamistegevused</t>
  </si>
  <si>
    <t>tk</t>
  </si>
  <si>
    <t xml:space="preserve"> ≥; tk</t>
  </si>
  <si>
    <t>≥; tk</t>
  </si>
  <si>
    <t xml:space="preserve">Muuhulgas jäätmematerjalide korduskasutuse ja ringluse tõhustamine
</t>
  </si>
  <si>
    <t>Teadlikkuse ja kaasatuse suurenemine ning positiivsete käitumismallide juurutamine</t>
  </si>
  <si>
    <t>KOV iga aastase tegevuse statistika pidamine, soovitavalt minimaalselt kvartaalse sammuga. Algaasta tegevused, koondatud avalikult kättesaadava teabe põhjal.</t>
  </si>
  <si>
    <t>Eesmärgid (soovituslikud) seatud 2030. a (8 a kohta) ning 2050. a. (28. a kohta)</t>
  </si>
  <si>
    <t>Keskkond ja kliimamuutused / Energiasäästu (sh taastuvenergeetika) / Kriisiolukorrad - teavitused</t>
  </si>
  <si>
    <t>Eesmärgid  (soovituslikud)  seatud 2030. a (8 a kohta) ning 2050. a. (28. a kohta)</t>
  </si>
  <si>
    <t>Keskkond ja kliimamuutused / Energiasäästu (sh taastuvenergeetika) / Kriisiolukorrad - kampaaniad</t>
  </si>
  <si>
    <t>Keskkond ja kliimamuutused / Energiasäästu (sh taastuvenergeetika) / kriisiolukorrad - koolitused</t>
  </si>
  <si>
    <t>Keskkonnahoidlikud riigihanked</t>
  </si>
  <si>
    <t>KOV-id arvestavad keskkonnahoidlike riigihangete põhimõtetega. Hea oleks mõõta kui paljude riigihangete puhul % võetakse seda arvesse ja kui suur on see osakaal hangete rahalisest mahust %.</t>
  </si>
  <si>
    <t xml:space="preserve">Olemasolev määrus: https://www.riigiteataja.ee/akt/102072021013 . Määrus jõustub 01.01.2022. Juhiseid annab ja koolitab keskkonnaministeerium. Lisamaterjalid: https://www.rahandusministeerium.ee/et/eesmargidtegevused/riigihangete-poliitika/kasulik-teave/riigihangete-juhised vt. Keskkonnahoidlikud hanked ja viited sealt. ( http://www.envir.ee/et/keskkonnahoidlikud-riigihanked ; http://www.seit.ee/et/valdkonnad/keskkonnakorraldus/keskkonnahoidlikud-hanked ja https://www.sei.org/events/keskkonnahoidlikud-riigihanked-avaliku-sektori-toitlustuse-ja-ringmajanduse-naitel-mis-miks-ja-kuidas-edasi/  ; https://www.fairtrade.ee/images/teabekogu/mondo-riigihangete-juhis-2304.pdf ). Koolitusmaterjalid http://bef.ee/keskkonnahoidlike-hangete-koolitus/
</t>
  </si>
  <si>
    <t>Eelarve</t>
  </si>
  <si>
    <t>Kliima- ja energiaeesmärkide saavutamiseks planeeritud eelarve, sh keskkonnahoidlike riigihangetega seotud osakaalu määramine</t>
  </si>
  <si>
    <t>-</t>
  </si>
  <si>
    <t>Erinevad strat dokumendid - vt teised indikaatorid</t>
  </si>
  <si>
    <t>Kindluse kliima- ja energiaeesmärkide täitmisega seonduvateks kulutusteks annaks aastas kindel % eelarvest. Eri valdkondade eelarve ja tegevuskava planeerimise käigus oleks soovitav arvestada ka kliima-, keskkonna jätkusuutliku kasutuse ning energiasäästu eesmärke ning vastavate kahjude tekkimise vältimist.</t>
  </si>
  <si>
    <t>Kogukond, teadlikkus, koostöö: üldnäitajad</t>
  </si>
  <si>
    <t>Elanike turvatunne</t>
  </si>
  <si>
    <t>Eesti 2035</t>
  </si>
  <si>
    <t>Kodukohta turvaliseks pidavate inimeste osakaal ≥94%</t>
  </si>
  <si>
    <t>Kohaliku turva- ja heaolutunde, kohaliku kaasamise ning elanike keskkonna seisundi hindamise võimalikud väljapakutud mõõdikud. Saab kasutada juba olemasolevaid mõõdikuid lehelt minuomavalitsus.ee, mis antud valdkonda puudutavad ja mille kohta tulemused laekuvad perioodiliselt.</t>
  </si>
  <si>
    <t xml:space="preserve"> https://minuomavalitsus.fin.ee/et/kov </t>
  </si>
  <si>
    <t>Elukeskkonnaga rahulolu</t>
  </si>
  <si>
    <t>&gt; 85</t>
  </si>
  <si>
    <t>Elukeskkonnaga rahulolu (rahul või pigem rahul): &gt; 85%
piirkondlikud erinevused (kõrgeima ja madalaima detsiili KOVide vahe) – ≤29 protsendipunkti</t>
  </si>
  <si>
    <t xml:space="preserve">Statistikaamet ja minuomavalitsus.fin.ee </t>
  </si>
  <si>
    <t>Eesmärk / indikaator</t>
  </si>
  <si>
    <t>Strateegia</t>
  </si>
  <si>
    <t>31,33</t>
  </si>
  <si>
    <t>9,4</t>
  </si>
  <si>
    <t>6,3</t>
  </si>
  <si>
    <t>5,4</t>
  </si>
  <si>
    <t>1,6</t>
  </si>
  <si>
    <t>1,08</t>
  </si>
  <si>
    <t xml:space="preserve"> ≥, MWh/a </t>
  </si>
  <si>
    <t>Kliima- ja energiaeesmärkide saavutamiseks planeeritud eelarve</t>
  </si>
  <si>
    <t>Eesmärk / näitaja</t>
  </si>
  <si>
    <t>Näitaja (nt % vms)</t>
  </si>
  <si>
    <t>16,13</t>
  </si>
  <si>
    <t>4,8</t>
  </si>
  <si>
    <t>3,2</t>
  </si>
  <si>
    <t>3,8</t>
  </si>
  <si>
    <t>1,1</t>
  </si>
  <si>
    <t>0,8</t>
  </si>
  <si>
    <t>Sihttase ei ole Setomaa vallas võrreldav ja saavutatav. Erinevad mõõtühikud on. Tabeli lugejale jääb arusaamatuks. Töögrupp - sihttaseme lõplik määratlemine on tulevaste valla otsuste tagada. Käesolev töö on soovituslik, fikseerides siia ka valla poolse esialgse tagasiside. Mõlemad infokillud on tulevaste otsuste suunamiseks vajalikud.</t>
  </si>
  <si>
    <t>99,2</t>
  </si>
  <si>
    <t>Vähemalt C-klass energiamärgisega</t>
  </si>
  <si>
    <t xml:space="preserve">Valla poolne täpsustus - eelarves on lagunemisohtlike hoonete jaoks vahendeid, päikesepargid, uue nullenergia hoone ehitamine. Kas siia saaks või peaks sihttaseme tekitama? Töögrupi märkus - kliima ja energiateemadega seotud valdkonnad on laialdasemad, tuginedes ka käesoleva töö 8 valdkonnale. Seega on mõistlik tulevase eelarve koostamisel iga eelarve teema puhul fikseerida seos kliima ja energiaeesmärkidega, et saavutada terviklik ülevaade eelarve iga aastasest mahust, mis suunatakse vastavate teemade katmisele. </t>
  </si>
  <si>
    <t>töögrupi märkus</t>
  </si>
  <si>
    <t>24,65</t>
  </si>
  <si>
    <t>7,4</t>
  </si>
  <si>
    <t>4,3</t>
  </si>
  <si>
    <t>4,4</t>
  </si>
  <si>
    <t>1,3</t>
  </si>
  <si>
    <t>Sihttasemete määramisel on lähtutud riiklikest eesmärkidest ning sihttasemete üle otsustatakse (iga KOV tasandil) lõplikult 1 a jooksul pärast KEKK valmimist (sisenduuring KOV-ide arengudokumentide ja töödokumentide täiendamisele). Käesolev kommentaar on lisainfoks edasiste otsuste kujundamisele.</t>
  </si>
  <si>
    <t>Kohaldub eelnev märkus.</t>
  </si>
  <si>
    <t xml:space="preserve"> ≥</t>
  </si>
  <si>
    <t>&gt;</t>
  </si>
  <si>
    <t>Linna küsimus - kas Võrus üldse alajaamadel on võimsust, kas on hinnatud? Võru alajaamde võimsust ei ole eraldi hinnatud. Välja pakutud meetmed ongi ka selle suunalised, et taristu ajakohasusega tegelemine on üks tegevus</t>
  </si>
  <si>
    <r>
      <rPr>
        <sz val="11"/>
        <rFont val="Calibri"/>
        <family val="2"/>
      </rPr>
      <t xml:space="preserve">Igal Euroopa Liidu liikmesriigil, sealhulgas Eestil on kohustus rakendada üleujutuste direktiivi vesikondade põhiselt. Sinna juurde kuuluvad üleujutusohuga seotud riskide esialgne hinnang, ohu ja riskikaardid ning maandamiskavad. Maandamiskavad koostatakse iga vesikonna kohta eraldi ning töö koostamise hetkel on avalikustatud eelnõud. KOV peab jälgima riiklikke kokkuvõtteid iga-aastaselt. Omavalitsused, kus üleujutusoht algaastal puudus, peaksid kokkuvõtteid jälgima iga kuue aasta tagant - veemajanduskavade uuendamisel.
ALLIKAS: </t>
    </r>
    <r>
      <rPr>
        <u/>
        <sz val="11"/>
        <rFont val="Calibri"/>
        <family val="2"/>
      </rPr>
      <t>https://envir.ee/keskkonnakasutus/vesi/uleujutused</t>
    </r>
  </si>
  <si>
    <t>x</t>
  </si>
  <si>
    <t>Valida kas see või järgnev indikaator "Puistuga kaetud alade suurendamine" (dubleerivad üksteist).</t>
  </si>
  <si>
    <r>
      <rPr>
        <u/>
        <sz val="11"/>
        <color rgb="FF1155CC"/>
        <rFont val="Calibri"/>
        <family val="2"/>
      </rPr>
      <t>KeVS</t>
    </r>
    <r>
      <rPr>
        <u/>
        <sz val="11"/>
        <color rgb="FF1155CC"/>
        <rFont val="Calibri"/>
        <family val="2"/>
      </rPr>
      <t xml:space="preserve"> ja KOHAK</t>
    </r>
  </si>
  <si>
    <r>
      <rPr>
        <sz val="10"/>
        <color theme="1"/>
        <rFont val="Calibri"/>
        <family val="2"/>
      </rPr>
      <t xml:space="preserve">Riigi jäätmekava 2014-2020 (pikendatud kuni 2022. a lõpuni) kohaselt on vaja sihtarvu täitmiseks oluliselt suurendada olmejäätmetes sisalduvate biolagunevate jäätmete liigiti kogumist ja ringlusse suunamist, mis omakorda eeldab üleriigilise kogumisvõrgustiku loomist. Seetõttu peab jäätmeseaduse § 136¹² kohaselt mitte hiljem kui 2023. aasta 31. detsembriks KOV viima biojäätmete tekkekohal liigiti kogumise või tekkekohal ringlussevõtu jäätmeseadusega kooskõlla. See tähendab, et alates 1.01.2024 on biojäätmete liigiti kogumise kohustus kõikides KOV-ides. 
ALLIKAD: https://envir.ee/ringmajandus/jaatmed/riigi-jaatmekava
</t>
    </r>
    <r>
      <rPr>
        <u/>
        <sz val="10"/>
        <color rgb="FF1155CC"/>
        <rFont val="Calibri"/>
        <family val="2"/>
      </rPr>
      <t>https://www.riigiteataja.ee/akt/122102021016?leiaKehtiv</t>
    </r>
    <r>
      <rPr>
        <sz val="10"/>
        <color theme="1"/>
        <rFont val="Calibri"/>
        <family val="2"/>
      </rPr>
      <t xml:space="preserve">
Olmejäätmete liigiti kogumise osakaalu andmestik pärineb MinuOmavalitsuse lehelt (vt veergu "Andmeallikas").</t>
    </r>
  </si>
  <si>
    <t>Kasutada minuomavalitsus.fin.ee andmestikku. Soovi korral võib läbi viia ka täiendavaid omavalitsuse siseseid või üleseid uuringuid.</t>
  </si>
  <si>
    <t>129,0</t>
  </si>
  <si>
    <t>38,7</t>
  </si>
  <si>
    <t>25,8</t>
  </si>
  <si>
    <t>28,3</t>
  </si>
  <si>
    <t>8,49</t>
  </si>
  <si>
    <t>5,7</t>
  </si>
  <si>
    <t>Nullheitega (elekter, vesinik) ja biokütuseid kasutava transpordi osakaal ühistranspordis</t>
  </si>
  <si>
    <t>Eesmärk</t>
  </si>
  <si>
    <t>A</t>
  </si>
  <si>
    <t>B</t>
  </si>
  <si>
    <t>C</t>
  </si>
  <si>
    <t>D</t>
  </si>
  <si>
    <t>E</t>
  </si>
  <si>
    <t>F</t>
  </si>
  <si>
    <t>G</t>
  </si>
  <si>
    <t>H</t>
  </si>
  <si>
    <t xml:space="preserve">A.   Tervis, sotsiaalhoolekanne ja päästevõimekus; </t>
  </si>
  <si>
    <t xml:space="preserve">B.   Maakasutus ja planeerimine; </t>
  </si>
  <si>
    <t xml:space="preserve">C.   Looduskeskkond; </t>
  </si>
  <si>
    <t xml:space="preserve">D.   Majandus, sh keskkonnahoidlikud riigihanked ja ringmajandus; </t>
  </si>
  <si>
    <t xml:space="preserve">E.   Biomajandus; </t>
  </si>
  <si>
    <t xml:space="preserve">F.   Kogukond, teadlikkus ja koostöö; </t>
  </si>
  <si>
    <t xml:space="preserve">G.   Taristu ja ehitised; </t>
  </si>
  <si>
    <t xml:space="preserve">H.   Energeetika ja varustuskindlus. </t>
  </si>
  <si>
    <t>AVA</t>
  </si>
  <si>
    <t>79.4</t>
  </si>
  <si>
    <t>Statistikaamet</t>
  </si>
  <si>
    <t xml:space="preserve"> 
Võrumaa liinivõrgust möödunud aastal CNG’l töötavad bussid sõitsid 1 631 506 km ja Diiselkütusel töötavad bussid 639 077 km.</t>
  </si>
  <si>
    <t>Antsla</t>
  </si>
  <si>
    <t>Rõuge</t>
  </si>
  <si>
    <t>Setomaa</t>
  </si>
  <si>
    <t>Võru linn</t>
  </si>
  <si>
    <t>Võru vald</t>
  </si>
  <si>
    <t>156 317</t>
  </si>
  <si>
    <t>158 662</t>
  </si>
  <si>
    <t>Võru mk</t>
  </si>
  <si>
    <t>"Kriisideks valmisolek" 16-2-1, https://minuomavalitsus.fin.ee/et/kov
Sihttasemete määramisel arvestati KOV-i kriisideks valmisoleku algtaseme olukorda. Kui KOV-il on saavutatud baastase, siis sihttasemeteks seati vastavalt edasijõudnud ning eeskujulik. Kui KOV-il oli algaastal juba eeskujulik tase saavutatud, on edaspidi oluline selle taseme säilitamine.
Maakondlik tulemus on määratud  domineerivate KOV väärtuste põhjal</t>
  </si>
  <si>
    <r>
      <rPr>
        <sz val="11"/>
        <color theme="1"/>
        <rFont val="Calibri"/>
        <family val="2"/>
        <scheme val="minor"/>
      </rPr>
      <t xml:space="preserve">Mahepõllumajanduse osakaalu leidmiseks võeti Põllumajanduse Registrite ja Informatsiooni Ameti (PRIA) lehelt, veebikaardilt, põllumassiivide kaardiandmed omavalitsuste kaupa. Põllumassiivide pindalad liideti, saamaks kogu põllumajandusmaa pindala (ha). Seejärel laeti Maa-ameti Geoportaalist WFS-i kaudu alla mahepõllumajandusmaa kaardikihi andmestik ning arvutati mahepõllumaa kogupindala. Lõpuks arvutati, kui suur osakaal on KOV-i põllumajandusmaadest mahepõllumajandusmaal.
</t>
    </r>
    <r>
      <rPr>
        <sz val="11"/>
        <color rgb="FF0563C1"/>
        <rFont val="Calibri"/>
        <family val="2"/>
        <scheme val="minor"/>
      </rPr>
      <t xml:space="preserve">
</t>
    </r>
    <r>
      <rPr>
        <u/>
        <sz val="11"/>
        <color rgb="FF0563C1"/>
        <rFont val="Calibri"/>
        <family val="2"/>
        <scheme val="minor"/>
      </rPr>
      <t xml:space="preserve">https://kls.pria.ee/kaart/
https://geoportaal.maaamet.ee/est/Kaardirakendused/Mahealad/Mahealade-kaardirakenduse-kirjeldus-p564.html 
</t>
    </r>
    <r>
      <rPr>
        <u/>
        <sz val="11"/>
        <color theme="10"/>
        <rFont val="Calibri"/>
        <family val="2"/>
        <scheme val="minor"/>
      </rPr>
      <t xml:space="preserve">
Maakondlik protsent on arvutatud KOV väärtuste põhjal</t>
    </r>
  </si>
  <si>
    <t>https://minuomavalitsus.fin.ee/et/kov/kov-detail
Maakondlik protsent on arvutatud KOV väärtuste põhjal</t>
  </si>
  <si>
    <t>https://geoportaal.maaamet.ee/est/Ruumiandmed/Topokaardid-ja-aluskaardid/Eesti-pohikaart-1-10000/Laadi-pohikaart-alla-p612.html
Maakondlik tulemus on summeeritud KOV andmete põhjal</t>
  </si>
  <si>
    <t>&gt;, %</t>
  </si>
  <si>
    <t>Taastuvenergia osakaal energia summaarsest lõpptarbimisest maakonna territooriumil</t>
  </si>
  <si>
    <t>Maakondlik sithtase 2030</t>
  </si>
  <si>
    <t>Maakondlik sihttase 2050</t>
  </si>
  <si>
    <t>Päringud - Elering, Elektrilevi, võrguettevõtjad, KOV 
Maakondlik protsent on arvutatud KOV väärtuste põhjal</t>
  </si>
  <si>
    <t>Päring - KOV
Maakondlik protsent on arvutatud KOV väärtuste põhjal</t>
  </si>
  <si>
    <t>Ehitisregister, minuomavalitsus.fin.ee
https://app.powerbi.com/view?r=eyJrIjoiNDZmNWJjNmQtNmY5MC00ZmE0LTgwMWMtMjM0YjJmMGFiZTk4IiwidCI6IjRmYjQ2MmUyLWE2MzktNGJlNC1iM2U1LTM2ZWM1MTg0M2M5MSIsImMiOjl9 
Maakondlik protsent on arvutatud KOV väärtuste põhjal</t>
  </si>
  <si>
    <t>Päring - KOV/ühistranspordikeskus</t>
  </si>
  <si>
    <t>minuomavalitsus.fin.ee
Maakondlik tulemus on määratud  domineerivate KOV väärtuste põhjal</t>
  </si>
  <si>
    <t>Päring - KOV
Maakondlik tulemus on summeeritud KOV andmete põhjal</t>
  </si>
  <si>
    <t>Statistikaamet
https://andmed.stat.ee/et/stat/eri-valdkondade-statistika__piirkondlik-rahulolu/KO12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</si>
</sst>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scheme val="minor"/>
    </font>
    <font>
      <b/>
      <sz val="11"/>
      <color theme="1"/>
      <name val="Calibri"/>
      <family val="2"/>
    </font>
    <font>
      <sz val="11"/>
      <color theme="1"/>
      <name val="Calibri"/>
      <family val="2"/>
    </font>
    <font>
      <sz val="10"/>
      <color theme="1"/>
      <name val="Calibri"/>
      <family val="2"/>
    </font>
    <font>
      <sz val="11"/>
      <color rgb="FF9C0006"/>
      <name val="Calibri"/>
      <family val="2"/>
    </font>
    <font>
      <b/>
      <sz val="11"/>
      <color rgb="FF9C0006"/>
      <name val="Calibri"/>
      <family val="2"/>
    </font>
    <font>
      <u/>
      <sz val="11"/>
      <color rgb="FF0563C1"/>
      <name val="Calibri"/>
      <family val="2"/>
    </font>
    <font>
      <u/>
      <sz val="11"/>
      <color rgb="FF1155CC"/>
      <name val="Calibri"/>
      <family val="2"/>
    </font>
    <font>
      <u/>
      <sz val="10"/>
      <color rgb="FF1155CC"/>
      <name val="Calibri"/>
      <family val="2"/>
    </font>
    <font>
      <b/>
      <sz val="11"/>
      <color rgb="FF000000"/>
      <name val="Calibri"/>
      <family val="2"/>
      <scheme val="minor"/>
    </font>
    <font>
      <b/>
      <sz val="11"/>
      <color theme="0"/>
      <name val="Calibri"/>
      <family val="2"/>
    </font>
    <font>
      <b/>
      <sz val="11"/>
      <color theme="0"/>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vertAlign val="subscript"/>
      <sz val="11"/>
      <color theme="1"/>
      <name val="Calibri"/>
      <family val="2"/>
      <scheme val="minor"/>
    </font>
    <font>
      <sz val="11"/>
      <color rgb="FF000000"/>
      <name val="Calibri"/>
      <family val="2"/>
      <scheme val="minor"/>
    </font>
    <font>
      <i/>
      <sz val="11"/>
      <color theme="1"/>
      <name val="Calibri"/>
      <family val="2"/>
      <scheme val="minor"/>
    </font>
    <font>
      <u/>
      <sz val="11"/>
      <color rgb="FF0563C1"/>
      <name val="Calibri"/>
      <family val="2"/>
      <scheme val="minor"/>
    </font>
    <font>
      <sz val="11"/>
      <color rgb="FF9900FF"/>
      <name val="Calibri"/>
      <family val="2"/>
      <scheme val="minor"/>
    </font>
    <font>
      <i/>
      <sz val="11"/>
      <color rgb="FF000000"/>
      <name val="Calibri"/>
      <family val="2"/>
      <scheme val="minor"/>
    </font>
    <font>
      <u/>
      <sz val="11"/>
      <color rgb="FF1155CC"/>
      <name val="Calibri"/>
      <family val="2"/>
      <scheme val="minor"/>
    </font>
    <font>
      <u/>
      <sz val="11"/>
      <color theme="1"/>
      <name val="Calibri"/>
      <family val="2"/>
      <scheme val="minor"/>
    </font>
    <font>
      <u/>
      <sz val="11"/>
      <color rgb="FF0000FF"/>
      <name val="Calibri"/>
      <family val="2"/>
      <scheme val="minor"/>
    </font>
    <font>
      <sz val="11"/>
      <color rgb="FF0563C1"/>
      <name val="Calibri"/>
      <family val="2"/>
      <scheme val="minor"/>
    </font>
    <font>
      <b/>
      <sz val="11"/>
      <color rgb="FFED7D31"/>
      <name val="Calibri"/>
      <family val="2"/>
      <scheme val="minor"/>
    </font>
    <font>
      <b/>
      <sz val="11"/>
      <color theme="5"/>
      <name val="Calibri"/>
      <family val="2"/>
      <scheme val="minor"/>
    </font>
    <font>
      <u/>
      <sz val="11"/>
      <color rgb="FFFF0000"/>
      <name val="Calibri"/>
      <family val="2"/>
      <scheme val="minor"/>
    </font>
    <font>
      <u/>
      <sz val="11"/>
      <color rgb="FF000000"/>
      <name val="Calibri"/>
      <family val="2"/>
      <scheme val="minor"/>
    </font>
    <font>
      <sz val="11"/>
      <color theme="1"/>
      <name val="Calibri"/>
      <family val="2"/>
    </font>
    <font>
      <sz val="11"/>
      <color theme="1"/>
      <name val="Calibri"/>
      <family val="2"/>
      <scheme val="minor"/>
    </font>
    <font>
      <sz val="9"/>
      <color indexed="81"/>
      <name val="Tahoma"/>
      <family val="2"/>
    </font>
    <font>
      <b/>
      <sz val="9"/>
      <color indexed="81"/>
      <name val="Tahoma"/>
      <family val="2"/>
    </font>
    <font>
      <sz val="11"/>
      <name val="Calibri"/>
      <family val="2"/>
      <scheme val="minor"/>
    </font>
    <font>
      <sz val="10"/>
      <color theme="1"/>
      <name val="Calibri"/>
      <family val="2"/>
      <scheme val="minor"/>
    </font>
    <font>
      <u/>
      <sz val="11"/>
      <name val="Calibri"/>
      <family val="2"/>
      <scheme val="minor"/>
    </font>
    <font>
      <sz val="11"/>
      <name val="Calibri"/>
      <family val="2"/>
    </font>
    <font>
      <u/>
      <sz val="11"/>
      <name val="Calibri"/>
      <family val="2"/>
    </font>
    <font>
      <u/>
      <sz val="11"/>
      <color theme="10"/>
      <name val="Calibri"/>
      <scheme val="minor"/>
    </font>
    <font>
      <sz val="11"/>
      <color rgb="FFFF0000"/>
      <name val="Calibri"/>
      <family val="2"/>
      <scheme val="minor"/>
    </font>
    <font>
      <sz val="11"/>
      <color rgb="FF9C0006"/>
      <name val="Calibri"/>
      <family val="2"/>
      <charset val="186"/>
      <scheme val="minor"/>
    </font>
  </fonts>
  <fills count="23">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FFFFFF"/>
        <bgColor rgb="FFFFFFFF"/>
      </patternFill>
    </fill>
    <fill>
      <patternFill patternType="solid">
        <fgColor rgb="FFB7E1CD"/>
        <bgColor rgb="FFB7E1CD"/>
      </patternFill>
    </fill>
    <fill>
      <patternFill patternType="solid">
        <fgColor rgb="FFFFC7CE"/>
        <bgColor rgb="FFFFC7CE"/>
      </patternFill>
    </fill>
    <fill>
      <patternFill patternType="solid">
        <fgColor theme="4" tint="0.79998168889431442"/>
        <bgColor indexed="64"/>
      </patternFill>
    </fill>
    <fill>
      <patternFill patternType="solid">
        <fgColor theme="4"/>
        <bgColor indexed="64"/>
      </patternFill>
    </fill>
    <fill>
      <patternFill patternType="solid">
        <fgColor theme="4" tint="0.79998168889431442"/>
        <bgColor theme="0"/>
      </patternFill>
    </fill>
    <fill>
      <patternFill patternType="solid">
        <fgColor theme="4" tint="0.79998168889431442"/>
        <bgColor rgb="FFDEEAF6"/>
      </patternFill>
    </fill>
    <fill>
      <patternFill patternType="solid">
        <fgColor theme="4" tint="0.79998168889431442"/>
        <bgColor rgb="FFF4CCCC"/>
      </patternFill>
    </fill>
    <fill>
      <patternFill patternType="solid">
        <fgColor theme="4"/>
        <bgColor rgb="FF9CC2E5"/>
      </patternFill>
    </fill>
    <fill>
      <patternFill patternType="solid">
        <fgColor theme="0"/>
        <bgColor rgb="FFF4CCCC"/>
      </patternFill>
    </fill>
    <fill>
      <patternFill patternType="solid">
        <fgColor theme="0"/>
        <bgColor rgb="FFDEEAF6"/>
      </patternFill>
    </fill>
    <fill>
      <patternFill patternType="solid">
        <fgColor theme="9" tint="-0.249977111117893"/>
        <bgColor indexed="64"/>
      </patternFill>
    </fill>
    <fill>
      <patternFill patternType="solid">
        <fgColor theme="9" tint="0.79998168889431442"/>
        <bgColor rgb="FFDEEAF6"/>
      </patternFill>
    </fill>
    <fill>
      <patternFill patternType="solid">
        <fgColor theme="9" tint="0.79998168889431442"/>
        <bgColor indexed="64"/>
      </patternFill>
    </fill>
    <fill>
      <patternFill patternType="solid">
        <fgColor theme="9" tint="0.79998168889431442"/>
        <bgColor theme="0"/>
      </patternFill>
    </fill>
    <fill>
      <patternFill patternType="solid">
        <fgColor theme="9" tint="0.79998168889431442"/>
        <bgColor rgb="FFFFF2CC"/>
      </patternFill>
    </fill>
    <fill>
      <patternFill patternType="solid">
        <fgColor theme="0"/>
        <bgColor indexed="64"/>
      </patternFill>
    </fill>
    <fill>
      <patternFill patternType="solid">
        <fgColor rgb="FFFFC7CE"/>
      </patternFill>
    </fill>
    <fill>
      <patternFill patternType="solid">
        <fgColor theme="0"/>
        <bgColor rgb="FFFFFFFF"/>
      </patternFill>
    </fill>
  </fills>
  <borders count="54">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style="medium">
        <color indexed="64"/>
      </right>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rgb="FF000000"/>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s>
  <cellStyleXfs count="4">
    <xf numFmtId="0" fontId="0" fillId="0" borderId="0"/>
    <xf numFmtId="9" fontId="30" fillId="0" borderId="0" applyFont="0" applyFill="0" applyBorder="0" applyAlignment="0" applyProtection="0"/>
    <xf numFmtId="0" fontId="38" fillId="0" borderId="0" applyNumberFormat="0" applyFill="0" applyBorder="0" applyAlignment="0" applyProtection="0"/>
    <xf numFmtId="0" fontId="40" fillId="21" borderId="0" applyNumberFormat="0" applyBorder="0" applyAlignment="0" applyProtection="0"/>
  </cellStyleXfs>
  <cellXfs count="303">
    <xf numFmtId="0" fontId="0" fillId="0" borderId="0" xfId="0"/>
    <xf numFmtId="0" fontId="0" fillId="0" borderId="0" xfId="0" applyAlignment="1">
      <alignment wrapText="1"/>
    </xf>
    <xf numFmtId="0" fontId="13" fillId="0" borderId="0" xfId="0" applyFont="1" applyAlignment="1">
      <alignment vertical="center" wrapText="1"/>
    </xf>
    <xf numFmtId="0" fontId="12" fillId="3" borderId="0" xfId="0" applyFont="1" applyFill="1" applyAlignment="1">
      <alignment vertical="center" wrapText="1"/>
    </xf>
    <xf numFmtId="0" fontId="21" fillId="0" borderId="37" xfId="0" applyFont="1" applyBorder="1" applyAlignment="1">
      <alignment horizontal="left" vertical="center" wrapText="1"/>
    </xf>
    <xf numFmtId="0" fontId="12" fillId="2" borderId="13"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0" borderId="12" xfId="0" applyFont="1" applyBorder="1" applyAlignment="1">
      <alignment horizontal="left" vertical="center" wrapText="1"/>
    </xf>
    <xf numFmtId="0" fontId="13" fillId="0" borderId="18" xfId="0" applyFont="1" applyBorder="1" applyAlignment="1">
      <alignment horizontal="left" vertical="center" wrapText="1"/>
    </xf>
    <xf numFmtId="0" fontId="13" fillId="0" borderId="15" xfId="0" applyFont="1" applyBorder="1" applyAlignment="1">
      <alignment horizontal="left" vertical="center" wrapText="1"/>
    </xf>
    <xf numFmtId="0" fontId="13" fillId="0" borderId="9" xfId="0" applyFont="1" applyBorder="1" applyAlignment="1">
      <alignment horizontal="left" vertical="center" wrapText="1"/>
    </xf>
    <xf numFmtId="0" fontId="13" fillId="7" borderId="12" xfId="0" applyFont="1" applyFill="1" applyBorder="1" applyAlignment="1">
      <alignment horizontal="left" vertical="center" wrapText="1"/>
    </xf>
    <xf numFmtId="0" fontId="13" fillId="7" borderId="18" xfId="0" applyFont="1" applyFill="1" applyBorder="1" applyAlignment="1">
      <alignment horizontal="left" vertical="center" wrapText="1"/>
    </xf>
    <xf numFmtId="0" fontId="13" fillId="7" borderId="1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9" fillId="0" borderId="21" xfId="0" applyFont="1" applyBorder="1" applyAlignment="1">
      <alignment horizontal="left" vertical="center"/>
    </xf>
    <xf numFmtId="0" fontId="12" fillId="2" borderId="16"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3" fillId="0" borderId="20" xfId="0" applyFont="1" applyBorder="1" applyAlignment="1">
      <alignment horizontal="left" vertical="center" wrapText="1"/>
    </xf>
    <xf numFmtId="0" fontId="12" fillId="9" borderId="13" xfId="0" applyFont="1" applyFill="1" applyBorder="1" applyAlignment="1">
      <alignment horizontal="left" vertical="center" wrapText="1"/>
    </xf>
    <xf numFmtId="0" fontId="12" fillId="9" borderId="2"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12" fillId="0" borderId="10" xfId="0" applyFont="1" applyBorder="1" applyAlignment="1">
      <alignment horizontal="left" vertical="center"/>
    </xf>
    <xf numFmtId="0" fontId="12" fillId="2" borderId="1" xfId="0" applyFont="1" applyFill="1" applyBorder="1" applyAlignment="1">
      <alignment horizontal="left" vertical="center"/>
    </xf>
    <xf numFmtId="0" fontId="12" fillId="0" borderId="13" xfId="0" applyFont="1" applyBorder="1" applyAlignment="1">
      <alignment horizontal="left" vertical="center" wrapText="1"/>
    </xf>
    <xf numFmtId="0" fontId="12" fillId="0" borderId="4" xfId="0" applyFont="1" applyBorder="1" applyAlignment="1">
      <alignment horizontal="left" vertical="center" wrapText="1"/>
    </xf>
    <xf numFmtId="0" fontId="13" fillId="10" borderId="15" xfId="0" applyFont="1" applyFill="1" applyBorder="1" applyAlignment="1">
      <alignment horizontal="left" vertical="center" wrapText="1"/>
    </xf>
    <xf numFmtId="0" fontId="12" fillId="10" borderId="16" xfId="0" applyFont="1" applyFill="1" applyBorder="1" applyAlignment="1">
      <alignment horizontal="left" vertical="center" wrapText="1"/>
    </xf>
    <xf numFmtId="0" fontId="12" fillId="0" borderId="0" xfId="0" applyFont="1" applyAlignment="1">
      <alignment horizontal="left" vertical="center" wrapText="1"/>
    </xf>
    <xf numFmtId="0" fontId="12" fillId="0" borderId="2" xfId="0" applyFont="1" applyBorder="1" applyAlignment="1">
      <alignment horizontal="left" vertical="center" wrapText="1"/>
    </xf>
    <xf numFmtId="0" fontId="13" fillId="11" borderId="12" xfId="0" applyFont="1" applyFill="1" applyBorder="1" applyAlignment="1">
      <alignment horizontal="left" vertical="center" wrapText="1"/>
    </xf>
    <xf numFmtId="0" fontId="12" fillId="11" borderId="13"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xf numFmtId="0" fontId="12" fillId="0" borderId="24" xfId="0" applyFont="1" applyBorder="1" applyAlignment="1">
      <alignment horizontal="left" vertical="center" wrapText="1"/>
    </xf>
    <xf numFmtId="0" fontId="12" fillId="2" borderId="34" xfId="0" applyFont="1" applyFill="1" applyBorder="1" applyAlignment="1">
      <alignment horizontal="left" vertical="center" wrapText="1"/>
    </xf>
    <xf numFmtId="0" fontId="13" fillId="0" borderId="28" xfId="0" applyFont="1" applyBorder="1" applyAlignment="1">
      <alignment horizontal="left" vertical="center" wrapText="1"/>
    </xf>
    <xf numFmtId="0" fontId="12" fillId="3" borderId="29" xfId="0" applyFont="1" applyFill="1" applyBorder="1" applyAlignment="1">
      <alignment horizontal="left" vertical="center" wrapText="1"/>
    </xf>
    <xf numFmtId="0" fontId="12" fillId="0" borderId="29" xfId="0" applyFont="1" applyBorder="1" applyAlignment="1">
      <alignment horizontal="left" vertical="center" wrapText="1"/>
    </xf>
    <xf numFmtId="0" fontId="13" fillId="0" borderId="31" xfId="0" applyFont="1" applyBorder="1" applyAlignment="1">
      <alignment horizontal="left" vertical="center" wrapText="1"/>
    </xf>
    <xf numFmtId="0" fontId="12" fillId="3" borderId="26" xfId="0" applyFont="1" applyFill="1" applyBorder="1" applyAlignment="1">
      <alignment horizontal="left" vertical="center" wrapText="1"/>
    </xf>
    <xf numFmtId="0" fontId="13" fillId="0" borderId="33" xfId="0" applyFont="1" applyBorder="1" applyAlignment="1">
      <alignment horizontal="left" vertical="center" wrapText="1"/>
    </xf>
    <xf numFmtId="0" fontId="12" fillId="3" borderId="34" xfId="0" applyFont="1" applyFill="1" applyBorder="1" applyAlignment="1">
      <alignment horizontal="left" vertical="center" wrapText="1"/>
    </xf>
    <xf numFmtId="0" fontId="14" fillId="3" borderId="26" xfId="0" applyFont="1" applyFill="1" applyBorder="1" applyAlignment="1">
      <alignment horizontal="left" vertical="center" wrapText="1"/>
    </xf>
    <xf numFmtId="0" fontId="14" fillId="3" borderId="34" xfId="0" applyFont="1" applyFill="1" applyBorder="1" applyAlignment="1">
      <alignment horizontal="left" vertical="center" wrapText="1"/>
    </xf>
    <xf numFmtId="0" fontId="13" fillId="0" borderId="36" xfId="0" applyFont="1" applyBorder="1" applyAlignment="1">
      <alignment horizontal="left" vertical="center" wrapText="1"/>
    </xf>
    <xf numFmtId="0" fontId="12" fillId="3" borderId="37" xfId="0" applyFont="1" applyFill="1" applyBorder="1" applyAlignment="1">
      <alignment horizontal="left" vertical="center" wrapText="1"/>
    </xf>
    <xf numFmtId="0" fontId="14" fillId="3" borderId="37" xfId="0" applyFont="1" applyFill="1" applyBorder="1" applyAlignment="1">
      <alignment horizontal="left" vertical="center" wrapText="1"/>
    </xf>
    <xf numFmtId="0" fontId="12" fillId="0" borderId="37" xfId="0" applyFont="1" applyBorder="1" applyAlignment="1">
      <alignment horizontal="left" vertical="center" wrapText="1"/>
    </xf>
    <xf numFmtId="0" fontId="16" fillId="0" borderId="37" xfId="0" applyFont="1" applyBorder="1" applyAlignment="1">
      <alignment horizontal="left" vertical="center" wrapText="1"/>
    </xf>
    <xf numFmtId="0" fontId="13" fillId="3" borderId="36" xfId="0" applyFont="1" applyFill="1" applyBorder="1" applyAlignment="1">
      <alignment horizontal="left" vertical="center" wrapText="1"/>
    </xf>
    <xf numFmtId="0" fontId="24" fillId="0" borderId="37" xfId="0" applyFont="1" applyBorder="1" applyAlignment="1">
      <alignment horizontal="left" vertical="center" wrapText="1"/>
    </xf>
    <xf numFmtId="0" fontId="14" fillId="3" borderId="29"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12" fillId="4" borderId="26"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12" fillId="4" borderId="34" xfId="0" applyFont="1" applyFill="1" applyBorder="1" applyAlignment="1">
      <alignment horizontal="left" vertical="center" wrapText="1"/>
    </xf>
    <xf numFmtId="0" fontId="17" fillId="3" borderId="34" xfId="0" applyFont="1" applyFill="1" applyBorder="1" applyAlignment="1">
      <alignment horizontal="left" vertical="center" wrapText="1"/>
    </xf>
    <xf numFmtId="0" fontId="16" fillId="3" borderId="35" xfId="0" applyFont="1" applyFill="1" applyBorder="1" applyAlignment="1">
      <alignment horizontal="left" vertical="center" wrapText="1"/>
    </xf>
    <xf numFmtId="0" fontId="18" fillId="0" borderId="29" xfId="0" applyFont="1" applyBorder="1" applyAlignment="1">
      <alignment horizontal="left" vertical="center" wrapText="1"/>
    </xf>
    <xf numFmtId="0" fontId="12" fillId="3" borderId="32" xfId="0" applyFont="1" applyFill="1" applyBorder="1" applyAlignment="1">
      <alignment horizontal="left" vertical="center" wrapText="1"/>
    </xf>
    <xf numFmtId="0" fontId="12" fillId="3" borderId="35" xfId="0" applyFont="1" applyFill="1" applyBorder="1" applyAlignment="1">
      <alignment horizontal="left" vertical="center" wrapText="1"/>
    </xf>
    <xf numFmtId="0" fontId="19" fillId="0" borderId="0" xfId="0" applyFont="1" applyAlignment="1">
      <alignment horizontal="left" vertical="center" wrapText="1"/>
    </xf>
    <xf numFmtId="0" fontId="9" fillId="0" borderId="36" xfId="0" applyFont="1" applyBorder="1" applyAlignment="1">
      <alignment horizontal="left" vertical="center" wrapText="1"/>
    </xf>
    <xf numFmtId="0" fontId="22" fillId="0" borderId="38" xfId="0" applyFont="1" applyBorder="1" applyAlignment="1">
      <alignment horizontal="left" vertical="center" wrapText="1"/>
    </xf>
    <xf numFmtId="0" fontId="12" fillId="0" borderId="38"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4" xfId="0" applyBorder="1" applyAlignment="1">
      <alignment horizontal="left" vertical="center"/>
    </xf>
    <xf numFmtId="0" fontId="1" fillId="0" borderId="4"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10" fillId="8" borderId="10" xfId="0" applyFont="1" applyFill="1" applyBorder="1" applyAlignment="1">
      <alignment horizontal="left" vertical="center"/>
    </xf>
    <xf numFmtId="0" fontId="2" fillId="4" borderId="2" xfId="0" applyFont="1" applyFill="1" applyBorder="1" applyAlignment="1">
      <alignment horizontal="left" vertical="center"/>
    </xf>
    <xf numFmtId="0" fontId="4" fillId="6" borderId="2" xfId="0" applyFont="1" applyFill="1" applyBorder="1" applyAlignment="1">
      <alignment horizontal="left" vertical="center"/>
    </xf>
    <xf numFmtId="0" fontId="4" fillId="6" borderId="2" xfId="0" applyFont="1" applyFill="1" applyBorder="1" applyAlignment="1">
      <alignment horizontal="left" vertical="center" wrapText="1"/>
    </xf>
    <xf numFmtId="0" fontId="2" fillId="4" borderId="1" xfId="0" applyFont="1" applyFill="1" applyBorder="1" applyAlignment="1">
      <alignment horizontal="left" vertical="center"/>
    </xf>
    <xf numFmtId="0" fontId="10" fillId="8" borderId="9" xfId="0" applyFont="1" applyFill="1" applyBorder="1" applyAlignment="1">
      <alignment horizontal="left" vertical="center"/>
    </xf>
    <xf numFmtId="0" fontId="10" fillId="12" borderId="10" xfId="0" applyFont="1" applyFill="1" applyBorder="1" applyAlignment="1">
      <alignment horizontal="left" vertical="center"/>
    </xf>
    <xf numFmtId="0" fontId="10" fillId="12" borderId="11" xfId="0" applyFont="1" applyFill="1" applyBorder="1" applyAlignment="1">
      <alignment horizontal="left" vertical="center"/>
    </xf>
    <xf numFmtId="0" fontId="4" fillId="6" borderId="1" xfId="0" applyFont="1" applyFill="1" applyBorder="1" applyAlignment="1">
      <alignment horizontal="left" vertical="center" wrapText="1"/>
    </xf>
    <xf numFmtId="0" fontId="4" fillId="5" borderId="13" xfId="0" applyFont="1" applyFill="1" applyBorder="1" applyAlignment="1">
      <alignment horizontal="left" vertical="center"/>
    </xf>
    <xf numFmtId="0" fontId="2" fillId="4" borderId="13" xfId="0" applyFont="1" applyFill="1" applyBorder="1" applyAlignment="1">
      <alignment horizontal="left" vertical="center"/>
    </xf>
    <xf numFmtId="0" fontId="5" fillId="5" borderId="13" xfId="0" applyFont="1" applyFill="1" applyBorder="1" applyAlignment="1">
      <alignment horizontal="left" vertical="center"/>
    </xf>
    <xf numFmtId="0" fontId="5" fillId="5" borderId="14" xfId="0" applyFont="1" applyFill="1" applyBorder="1" applyAlignment="1">
      <alignment horizontal="left" vertical="center"/>
    </xf>
    <xf numFmtId="0" fontId="2" fillId="4" borderId="16" xfId="0" applyFont="1" applyFill="1" applyBorder="1" applyAlignment="1">
      <alignment horizontal="left" vertical="center"/>
    </xf>
    <xf numFmtId="0" fontId="5" fillId="6" borderId="16" xfId="0" applyFont="1" applyFill="1" applyBorder="1" applyAlignment="1">
      <alignment horizontal="left" vertical="center"/>
    </xf>
    <xf numFmtId="0" fontId="5" fillId="6" borderId="17" xfId="0" applyFont="1" applyFill="1" applyBorder="1" applyAlignment="1">
      <alignment horizontal="left" vertical="center"/>
    </xf>
    <xf numFmtId="0" fontId="4" fillId="6" borderId="13"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13" xfId="0" applyFont="1" applyFill="1" applyBorder="1" applyAlignment="1">
      <alignment horizontal="left" vertical="center"/>
    </xf>
    <xf numFmtId="0" fontId="4" fillId="6" borderId="14" xfId="0" applyFont="1" applyFill="1" applyBorder="1" applyAlignment="1">
      <alignment horizontal="left" vertical="center"/>
    </xf>
    <xf numFmtId="0" fontId="4" fillId="6" borderId="16" xfId="0" applyFont="1" applyFill="1" applyBorder="1" applyAlignment="1">
      <alignment horizontal="left" vertical="center"/>
    </xf>
    <xf numFmtId="0" fontId="4" fillId="6" borderId="17" xfId="0" applyFont="1" applyFill="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2" fillId="4" borderId="14" xfId="0" applyFont="1" applyFill="1" applyBorder="1" applyAlignment="1">
      <alignment horizontal="left" vertical="center"/>
    </xf>
    <xf numFmtId="0" fontId="2" fillId="4" borderId="8" xfId="0" applyFont="1" applyFill="1" applyBorder="1" applyAlignment="1">
      <alignment horizontal="left" vertical="center"/>
    </xf>
    <xf numFmtId="0" fontId="2" fillId="4" borderId="17" xfId="0" applyFont="1" applyFill="1" applyBorder="1" applyAlignment="1">
      <alignment horizontal="left" vertical="center"/>
    </xf>
    <xf numFmtId="0" fontId="2" fillId="4" borderId="23" xfId="0" applyFont="1" applyFill="1" applyBorder="1" applyAlignment="1">
      <alignment horizontal="left" vertical="center"/>
    </xf>
    <xf numFmtId="0" fontId="2" fillId="4" borderId="10" xfId="0" applyFont="1" applyFill="1" applyBorder="1" applyAlignment="1">
      <alignment horizontal="left" vertical="center"/>
    </xf>
    <xf numFmtId="0" fontId="4" fillId="6" borderId="10" xfId="0" applyFont="1" applyFill="1" applyBorder="1" applyAlignment="1">
      <alignment horizontal="left" vertical="center"/>
    </xf>
    <xf numFmtId="0" fontId="2" fillId="4" borderId="11" xfId="0" applyFont="1" applyFill="1" applyBorder="1" applyAlignment="1">
      <alignment horizontal="left" vertical="center"/>
    </xf>
    <xf numFmtId="0" fontId="4" fillId="6" borderId="10" xfId="0" applyFont="1" applyFill="1" applyBorder="1" applyAlignment="1">
      <alignment horizontal="left" vertical="center" wrapText="1"/>
    </xf>
    <xf numFmtId="0" fontId="13" fillId="3" borderId="25" xfId="0" applyFont="1" applyFill="1" applyBorder="1" applyAlignment="1">
      <alignment horizontal="left" vertical="center"/>
    </xf>
    <xf numFmtId="0" fontId="12" fillId="3" borderId="44" xfId="0" applyFont="1" applyFill="1" applyBorder="1" applyAlignment="1">
      <alignment horizontal="left" vertical="center" wrapText="1"/>
    </xf>
    <xf numFmtId="0" fontId="2" fillId="0" borderId="19" xfId="0" applyFont="1" applyBorder="1" applyAlignment="1">
      <alignment horizontal="left" vertical="center" wrapText="1"/>
    </xf>
    <xf numFmtId="0" fontId="6" fillId="0" borderId="4" xfId="0" applyFont="1" applyBorder="1" applyAlignment="1">
      <alignment horizontal="left" vertical="center" wrapText="1"/>
    </xf>
    <xf numFmtId="0" fontId="29" fillId="0" borderId="0" xfId="0" applyFont="1" applyAlignment="1">
      <alignment horizontal="left" vertical="center" wrapText="1"/>
    </xf>
    <xf numFmtId="0" fontId="0" fillId="0" borderId="4" xfId="0" applyBorder="1"/>
    <xf numFmtId="0" fontId="14" fillId="3" borderId="45" xfId="0" applyFont="1" applyFill="1" applyBorder="1" applyAlignment="1">
      <alignment horizontal="left" vertical="center" wrapText="1"/>
    </xf>
    <xf numFmtId="0" fontId="11" fillId="15" borderId="27" xfId="0" applyFont="1" applyFill="1" applyBorder="1" applyAlignment="1">
      <alignment horizontal="left" vertical="center" wrapText="1"/>
    </xf>
    <xf numFmtId="0" fontId="13" fillId="16" borderId="28" xfId="0" applyFont="1" applyFill="1" applyBorder="1" applyAlignment="1">
      <alignment horizontal="left" vertical="center" wrapText="1"/>
    </xf>
    <xf numFmtId="0" fontId="12" fillId="16" borderId="29" xfId="0" applyFont="1" applyFill="1" applyBorder="1" applyAlignment="1">
      <alignment horizontal="left" vertical="center" wrapText="1"/>
    </xf>
    <xf numFmtId="0" fontId="14" fillId="16" borderId="29" xfId="0" applyFont="1" applyFill="1" applyBorder="1" applyAlignment="1">
      <alignment horizontal="left" vertical="center" wrapText="1"/>
    </xf>
    <xf numFmtId="0" fontId="13" fillId="16" borderId="33" xfId="0" applyFont="1" applyFill="1" applyBorder="1" applyAlignment="1">
      <alignment horizontal="left" vertical="center" wrapText="1"/>
    </xf>
    <xf numFmtId="0" fontId="12" fillId="16" borderId="34" xfId="0" applyFont="1" applyFill="1" applyBorder="1" applyAlignment="1">
      <alignment horizontal="left" vertical="center" wrapText="1"/>
    </xf>
    <xf numFmtId="0" fontId="14" fillId="16" borderId="34" xfId="0" applyFont="1" applyFill="1" applyBorder="1" applyAlignment="1">
      <alignment horizontal="left" vertical="center" wrapText="1"/>
    </xf>
    <xf numFmtId="0" fontId="12" fillId="17" borderId="35" xfId="0" applyFont="1" applyFill="1" applyBorder="1" applyAlignment="1">
      <alignment horizontal="left" vertical="center" wrapText="1"/>
    </xf>
    <xf numFmtId="0" fontId="12" fillId="16" borderId="30" xfId="0" applyFont="1" applyFill="1" applyBorder="1" applyAlignment="1">
      <alignment horizontal="left" vertical="center" wrapText="1"/>
    </xf>
    <xf numFmtId="0" fontId="12" fillId="16" borderId="35" xfId="0" applyFont="1" applyFill="1" applyBorder="1" applyAlignment="1">
      <alignment horizontal="left" vertical="center" wrapText="1"/>
    </xf>
    <xf numFmtId="0" fontId="18" fillId="16" borderId="29" xfId="0" applyFont="1" applyFill="1" applyBorder="1" applyAlignment="1">
      <alignment horizontal="left" vertical="center" wrapText="1"/>
    </xf>
    <xf numFmtId="0" fontId="16" fillId="16" borderId="30" xfId="0" applyFont="1" applyFill="1" applyBorder="1" applyAlignment="1">
      <alignment horizontal="left" vertical="center" wrapText="1"/>
    </xf>
    <xf numFmtId="0" fontId="16" fillId="16" borderId="34" xfId="0" applyFont="1" applyFill="1" applyBorder="1" applyAlignment="1">
      <alignment horizontal="left" vertical="center" wrapText="1"/>
    </xf>
    <xf numFmtId="0" fontId="13" fillId="17" borderId="28" xfId="0" applyFont="1" applyFill="1" applyBorder="1" applyAlignment="1">
      <alignment horizontal="left" vertical="center" wrapText="1"/>
    </xf>
    <xf numFmtId="0" fontId="12" fillId="18" borderId="29" xfId="0" applyFont="1" applyFill="1" applyBorder="1" applyAlignment="1">
      <alignment horizontal="left" vertical="center" wrapText="1"/>
    </xf>
    <xf numFmtId="0" fontId="12" fillId="18" borderId="26" xfId="0" applyFont="1" applyFill="1" applyBorder="1" applyAlignment="1">
      <alignment horizontal="left" vertical="center" wrapText="1"/>
    </xf>
    <xf numFmtId="0" fontId="18" fillId="18" borderId="29" xfId="0" applyFont="1" applyFill="1" applyBorder="1" applyAlignment="1">
      <alignment horizontal="left" vertical="center" wrapText="1"/>
    </xf>
    <xf numFmtId="0" fontId="18" fillId="17" borderId="29" xfId="0" applyFont="1" applyFill="1" applyBorder="1" applyAlignment="1">
      <alignment horizontal="left" vertical="center" wrapText="1"/>
    </xf>
    <xf numFmtId="0" fontId="16" fillId="17" borderId="47" xfId="0" applyFont="1" applyFill="1" applyBorder="1" applyAlignment="1">
      <alignment horizontal="left" vertical="center" wrapText="1"/>
    </xf>
    <xf numFmtId="0" fontId="13" fillId="17" borderId="31" xfId="0" applyFont="1" applyFill="1" applyBorder="1" applyAlignment="1">
      <alignment horizontal="left" vertical="center" wrapText="1"/>
    </xf>
    <xf numFmtId="0" fontId="14" fillId="18" borderId="26" xfId="0" applyFont="1" applyFill="1" applyBorder="1" applyAlignment="1">
      <alignment horizontal="left" vertical="center" wrapText="1"/>
    </xf>
    <xf numFmtId="0" fontId="18" fillId="17" borderId="26" xfId="0" applyFont="1" applyFill="1" applyBorder="1" applyAlignment="1">
      <alignment horizontal="left" vertical="center" wrapText="1"/>
    </xf>
    <xf numFmtId="0" fontId="16" fillId="17" borderId="32" xfId="0" applyFont="1" applyFill="1" applyBorder="1" applyAlignment="1">
      <alignment horizontal="left" vertical="center" wrapText="1"/>
    </xf>
    <xf numFmtId="0" fontId="13" fillId="17" borderId="33" xfId="0" applyFont="1" applyFill="1" applyBorder="1" applyAlignment="1">
      <alignment horizontal="left" vertical="center" wrapText="1"/>
    </xf>
    <xf numFmtId="0" fontId="12" fillId="18" borderId="34" xfId="0" applyFont="1" applyFill="1" applyBorder="1" applyAlignment="1">
      <alignment horizontal="left" vertical="center" wrapText="1"/>
    </xf>
    <xf numFmtId="0" fontId="21" fillId="18" borderId="34" xfId="0" applyFont="1" applyFill="1" applyBorder="1" applyAlignment="1">
      <alignment horizontal="left" vertical="center" wrapText="1"/>
    </xf>
    <xf numFmtId="0" fontId="27" fillId="18" borderId="34" xfId="0" applyFont="1" applyFill="1" applyBorder="1" applyAlignment="1">
      <alignment horizontal="left" vertical="center" wrapText="1"/>
    </xf>
    <xf numFmtId="0" fontId="16" fillId="18" borderId="35" xfId="0" applyFont="1" applyFill="1" applyBorder="1" applyAlignment="1">
      <alignment horizontal="left" vertical="center" wrapText="1"/>
    </xf>
    <xf numFmtId="0" fontId="14" fillId="18" borderId="29" xfId="0" applyFont="1" applyFill="1" applyBorder="1" applyAlignment="1">
      <alignment horizontal="left" vertical="center" wrapText="1"/>
    </xf>
    <xf numFmtId="0" fontId="13" fillId="16" borderId="31" xfId="0" applyFont="1" applyFill="1" applyBorder="1" applyAlignment="1">
      <alignment horizontal="left" vertical="center" wrapText="1"/>
    </xf>
    <xf numFmtId="0" fontId="12" fillId="16" borderId="26" xfId="0" applyFont="1" applyFill="1" applyBorder="1" applyAlignment="1">
      <alignment horizontal="left" vertical="center" wrapText="1"/>
    </xf>
    <xf numFmtId="0" fontId="18" fillId="16" borderId="26" xfId="0" applyFont="1" applyFill="1" applyBorder="1" applyAlignment="1">
      <alignment horizontal="left" vertical="center" wrapText="1"/>
    </xf>
    <xf numFmtId="0" fontId="12" fillId="16" borderId="32" xfId="0" applyFont="1" applyFill="1" applyBorder="1" applyAlignment="1">
      <alignment horizontal="left" vertical="center" wrapText="1"/>
    </xf>
    <xf numFmtId="0" fontId="14" fillId="16" borderId="26" xfId="0" applyFont="1" applyFill="1" applyBorder="1" applyAlignment="1">
      <alignment horizontal="left" vertical="center" wrapText="1"/>
    </xf>
    <xf numFmtId="0" fontId="18" fillId="17" borderId="30" xfId="0" applyFont="1" applyFill="1" applyBorder="1" applyAlignment="1">
      <alignment horizontal="left" vertical="center" wrapText="1"/>
    </xf>
    <xf numFmtId="0" fontId="23" fillId="17" borderId="35" xfId="0" applyFont="1" applyFill="1" applyBorder="1" applyAlignment="1">
      <alignment horizontal="left" vertical="center" wrapText="1"/>
    </xf>
    <xf numFmtId="0" fontId="12" fillId="0" borderId="26" xfId="0" applyFont="1" applyBorder="1" applyAlignment="1">
      <alignment horizontal="left" vertical="center" wrapText="1"/>
    </xf>
    <xf numFmtId="0" fontId="14" fillId="0" borderId="26" xfId="0" applyFont="1" applyBorder="1" applyAlignment="1">
      <alignment horizontal="left" vertical="center" wrapText="1"/>
    </xf>
    <xf numFmtId="0" fontId="16" fillId="0" borderId="32" xfId="0" applyFont="1" applyBorder="1" applyAlignment="1">
      <alignment horizontal="left" vertical="center" wrapText="1"/>
    </xf>
    <xf numFmtId="0" fontId="12" fillId="0" borderId="0" xfId="0" applyFont="1" applyAlignment="1">
      <alignment vertical="center" wrapText="1"/>
    </xf>
    <xf numFmtId="0" fontId="11" fillId="15" borderId="27" xfId="0" applyFont="1" applyFill="1" applyBorder="1" applyAlignment="1">
      <alignment horizontal="center" vertical="center" wrapText="1"/>
    </xf>
    <xf numFmtId="0" fontId="12" fillId="16" borderId="29" xfId="0" applyFont="1" applyFill="1" applyBorder="1" applyAlignment="1">
      <alignment horizontal="center" vertical="center" wrapText="1"/>
    </xf>
    <xf numFmtId="0" fontId="12" fillId="16" borderId="26" xfId="0" applyFont="1" applyFill="1" applyBorder="1" applyAlignment="1">
      <alignment horizontal="center" vertical="center"/>
    </xf>
    <xf numFmtId="0" fontId="12" fillId="16" borderId="34" xfId="0" applyFont="1" applyFill="1" applyBorder="1" applyAlignment="1">
      <alignment horizontal="center" vertical="center" wrapText="1"/>
    </xf>
    <xf numFmtId="0" fontId="12" fillId="16" borderId="34" xfId="0" applyFont="1" applyFill="1" applyBorder="1" applyAlignment="1">
      <alignment horizontal="center" vertical="center"/>
    </xf>
    <xf numFmtId="0" fontId="12" fillId="0" borderId="29" xfId="0" applyFont="1" applyBorder="1" applyAlignment="1">
      <alignment horizontal="center" vertical="center" wrapText="1"/>
    </xf>
    <xf numFmtId="0" fontId="12" fillId="3" borderId="29"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42" xfId="0" applyFont="1" applyFill="1" applyBorder="1" applyAlignment="1">
      <alignment horizontal="center" vertical="center"/>
    </xf>
    <xf numFmtId="0" fontId="12" fillId="0" borderId="26" xfId="0" applyFont="1" applyBorder="1" applyAlignment="1">
      <alignment horizontal="center" vertical="center" wrapText="1"/>
    </xf>
    <xf numFmtId="0" fontId="12" fillId="3" borderId="2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13" borderId="26" xfId="0" applyFont="1" applyFill="1" applyBorder="1" applyAlignment="1">
      <alignment horizontal="center" vertical="center"/>
    </xf>
    <xf numFmtId="0" fontId="12" fillId="0" borderId="26" xfId="0" applyFont="1" applyBorder="1" applyAlignment="1">
      <alignment horizontal="center" vertical="center"/>
    </xf>
    <xf numFmtId="0" fontId="12" fillId="3" borderId="34" xfId="0" applyFont="1" applyFill="1" applyBorder="1" applyAlignment="1">
      <alignment horizontal="center" vertical="center" wrapText="1"/>
    </xf>
    <xf numFmtId="0" fontId="16" fillId="4" borderId="34" xfId="0" applyFont="1" applyFill="1" applyBorder="1" applyAlignment="1">
      <alignment horizontal="center" vertical="center"/>
    </xf>
    <xf numFmtId="0" fontId="12" fillId="4" borderId="34" xfId="0" applyFont="1" applyFill="1" applyBorder="1" applyAlignment="1">
      <alignment horizontal="center" vertical="center" wrapText="1"/>
    </xf>
    <xf numFmtId="0" fontId="16" fillId="16" borderId="42" xfId="0" applyFont="1" applyFill="1" applyBorder="1" applyAlignment="1">
      <alignment horizontal="center" vertical="center"/>
    </xf>
    <xf numFmtId="0" fontId="16" fillId="16" borderId="26" xfId="0" applyFont="1" applyFill="1" applyBorder="1" applyAlignment="1">
      <alignment horizontal="center" vertical="center"/>
    </xf>
    <xf numFmtId="0" fontId="12" fillId="16" borderId="16" xfId="0" applyFont="1" applyFill="1" applyBorder="1" applyAlignment="1">
      <alignment horizontal="center" vertical="center"/>
    </xf>
    <xf numFmtId="0" fontId="16" fillId="16" borderId="34"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26" xfId="0" applyFont="1" applyFill="1" applyBorder="1" applyAlignment="1">
      <alignment horizontal="center" vertical="center"/>
    </xf>
    <xf numFmtId="0" fontId="12" fillId="0" borderId="34" xfId="0" applyFont="1" applyBorder="1" applyAlignment="1">
      <alignment horizontal="center" vertical="center" wrapText="1"/>
    </xf>
    <xf numFmtId="0" fontId="12" fillId="3" borderId="34" xfId="0" applyFont="1" applyFill="1" applyBorder="1" applyAlignment="1">
      <alignment horizontal="center" vertical="center"/>
    </xf>
    <xf numFmtId="0" fontId="12" fillId="16" borderId="42" xfId="0" applyFont="1" applyFill="1" applyBorder="1" applyAlignment="1">
      <alignment horizontal="center" vertical="center"/>
    </xf>
    <xf numFmtId="0" fontId="12" fillId="3" borderId="37"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2" fillId="18" borderId="29" xfId="0" applyFont="1" applyFill="1" applyBorder="1" applyAlignment="1">
      <alignment horizontal="center" vertical="center" wrapText="1"/>
    </xf>
    <xf numFmtId="0" fontId="16" fillId="17" borderId="29" xfId="0" applyFont="1" applyFill="1" applyBorder="1" applyAlignment="1">
      <alignment horizontal="center" vertical="center" wrapText="1"/>
    </xf>
    <xf numFmtId="0" fontId="12" fillId="18" borderId="26" xfId="0" applyFont="1" applyFill="1" applyBorder="1" applyAlignment="1">
      <alignment horizontal="center" vertical="center" wrapText="1"/>
    </xf>
    <xf numFmtId="0" fontId="16" fillId="17" borderId="26" xfId="0" applyFont="1" applyFill="1" applyBorder="1" applyAlignment="1">
      <alignment horizontal="center" vertical="center" wrapText="1"/>
    </xf>
    <xf numFmtId="0" fontId="12" fillId="18" borderId="34" xfId="0" applyFont="1" applyFill="1" applyBorder="1" applyAlignment="1">
      <alignment horizontal="center" vertical="center" wrapText="1"/>
    </xf>
    <xf numFmtId="0" fontId="12" fillId="18" borderId="4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14" borderId="43" xfId="0" applyFont="1" applyFill="1" applyBorder="1" applyAlignment="1">
      <alignment horizontal="center" vertical="center"/>
    </xf>
    <xf numFmtId="0" fontId="12" fillId="16" borderId="26" xfId="0"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16" borderId="34" xfId="0" applyFont="1" applyFill="1" applyBorder="1" applyAlignment="1">
      <alignment horizontal="center" vertical="center" wrapText="1"/>
    </xf>
    <xf numFmtId="0" fontId="13" fillId="16" borderId="34" xfId="0" applyFont="1" applyFill="1" applyBorder="1" applyAlignment="1">
      <alignment horizontal="center" vertical="center"/>
    </xf>
    <xf numFmtId="0" fontId="13" fillId="3" borderId="37" xfId="0" applyFont="1" applyFill="1" applyBorder="1" applyAlignment="1">
      <alignment horizontal="center" vertical="center" wrapText="1"/>
    </xf>
    <xf numFmtId="0" fontId="13" fillId="3" borderId="43" xfId="0" applyFont="1" applyFill="1" applyBorder="1" applyAlignment="1">
      <alignment horizontal="center" vertical="center"/>
    </xf>
    <xf numFmtId="0" fontId="12" fillId="19" borderId="29" xfId="0" applyFont="1" applyFill="1" applyBorder="1" applyAlignment="1">
      <alignment horizontal="center" vertical="center" wrapText="1"/>
    </xf>
    <xf numFmtId="0" fontId="12" fillId="0" borderId="0" xfId="0" applyFont="1" applyAlignment="1">
      <alignment horizontal="center" vertical="center" wrapText="1"/>
    </xf>
    <xf numFmtId="0" fontId="25" fillId="0" borderId="0" xfId="0" applyFont="1" applyAlignment="1">
      <alignment horizontal="center" vertical="center" wrapText="1"/>
    </xf>
    <xf numFmtId="0" fontId="13" fillId="0" borderId="0" xfId="0" applyFont="1" applyAlignment="1">
      <alignment horizontal="center" vertical="center" wrapText="1"/>
    </xf>
    <xf numFmtId="0" fontId="26" fillId="0" borderId="0" xfId="0" applyFont="1" applyAlignment="1">
      <alignment horizontal="center" vertical="center" wrapText="1"/>
    </xf>
    <xf numFmtId="0" fontId="12" fillId="3" borderId="0" xfId="0" applyFont="1" applyFill="1" applyAlignment="1">
      <alignment horizontal="center" vertical="center" wrapText="1"/>
    </xf>
    <xf numFmtId="0" fontId="16" fillId="0" borderId="0" xfId="0" applyFont="1" applyAlignment="1">
      <alignment horizontal="center" vertical="center" wrapText="1"/>
    </xf>
    <xf numFmtId="49" fontId="12" fillId="3" borderId="26" xfId="1" applyNumberFormat="1" applyFont="1" applyFill="1" applyBorder="1" applyAlignment="1">
      <alignment horizontal="center" vertical="center" wrapText="1"/>
    </xf>
    <xf numFmtId="0" fontId="34" fillId="0" borderId="2" xfId="0" applyFont="1" applyBorder="1" applyAlignment="1">
      <alignment vertical="center" wrapText="1"/>
    </xf>
    <xf numFmtId="0" fontId="12" fillId="18" borderId="42" xfId="0" applyFont="1" applyFill="1" applyBorder="1" applyAlignment="1">
      <alignment horizontal="center" vertical="center" wrapText="1"/>
    </xf>
    <xf numFmtId="0" fontId="12" fillId="4" borderId="37" xfId="0" applyFont="1" applyFill="1" applyBorder="1" applyAlignment="1">
      <alignment horizontal="center" vertical="center"/>
    </xf>
    <xf numFmtId="0" fontId="11" fillId="15" borderId="26" xfId="0" applyFont="1" applyFill="1" applyBorder="1" applyAlignment="1">
      <alignment horizontal="center" vertical="center" wrapText="1"/>
    </xf>
    <xf numFmtId="0" fontId="12" fillId="16" borderId="42" xfId="0" applyFont="1" applyFill="1" applyBorder="1" applyAlignment="1">
      <alignment horizontal="center" vertical="center" wrapText="1"/>
    </xf>
    <xf numFmtId="0" fontId="13" fillId="16" borderId="48" xfId="0" applyFont="1" applyFill="1" applyBorder="1" applyAlignment="1">
      <alignment horizontal="left" vertical="center" wrapText="1"/>
    </xf>
    <xf numFmtId="0" fontId="12" fillId="16" borderId="42" xfId="0" applyFont="1" applyFill="1" applyBorder="1" applyAlignment="1">
      <alignment horizontal="left" vertical="center" wrapText="1"/>
    </xf>
    <xf numFmtId="0" fontId="14" fillId="16" borderId="42" xfId="0" applyFont="1" applyFill="1" applyBorder="1" applyAlignment="1">
      <alignment horizontal="left" vertical="center" wrapText="1"/>
    </xf>
    <xf numFmtId="0" fontId="12" fillId="17" borderId="47" xfId="0" applyFont="1" applyFill="1" applyBorder="1" applyAlignment="1">
      <alignment horizontal="left" vertical="center" wrapText="1"/>
    </xf>
    <xf numFmtId="0" fontId="11" fillId="15" borderId="26" xfId="0" applyFont="1" applyFill="1" applyBorder="1" applyAlignment="1">
      <alignment horizontal="left" vertical="center" wrapText="1"/>
    </xf>
    <xf numFmtId="2" fontId="12" fillId="3" borderId="26" xfId="1" applyNumberFormat="1" applyFont="1" applyFill="1" applyBorder="1" applyAlignment="1">
      <alignment horizontal="center" vertical="center" wrapText="1"/>
    </xf>
    <xf numFmtId="0" fontId="35" fillId="16" borderId="46" xfId="0" applyFont="1" applyFill="1" applyBorder="1" applyAlignment="1">
      <alignment horizontal="left" vertical="center" wrapText="1"/>
    </xf>
    <xf numFmtId="0" fontId="0" fillId="17" borderId="34" xfId="0" applyFill="1" applyBorder="1"/>
    <xf numFmtId="0" fontId="34" fillId="0" borderId="2" xfId="0" applyFont="1" applyBorder="1" applyAlignment="1">
      <alignment horizontal="left" vertical="top" wrapText="1"/>
    </xf>
    <xf numFmtId="0" fontId="0" fillId="17" borderId="34" xfId="0" applyFill="1" applyBorder="1" applyAlignment="1">
      <alignment vertical="center"/>
    </xf>
    <xf numFmtId="0" fontId="34" fillId="0" borderId="16" xfId="0" applyFont="1" applyBorder="1" applyAlignment="1">
      <alignment vertical="center" wrapText="1"/>
    </xf>
    <xf numFmtId="0" fontId="12" fillId="0" borderId="0" xfId="0" applyFont="1" applyAlignment="1">
      <alignment vertical="center"/>
    </xf>
    <xf numFmtId="0" fontId="0" fillId="20" borderId="0" xfId="0" applyFill="1"/>
    <xf numFmtId="0" fontId="13" fillId="14" borderId="33" xfId="0" applyFont="1" applyFill="1" applyBorder="1" applyAlignment="1">
      <alignment horizontal="left" vertical="center" wrapText="1"/>
    </xf>
    <xf numFmtId="0" fontId="12" fillId="14" borderId="34" xfId="0" applyFont="1" applyFill="1" applyBorder="1" applyAlignment="1">
      <alignment horizontal="left" vertical="center" wrapText="1"/>
    </xf>
    <xf numFmtId="0" fontId="12" fillId="14" borderId="34" xfId="0" applyFont="1" applyFill="1" applyBorder="1" applyAlignment="1">
      <alignment horizontal="center" vertical="center" wrapText="1"/>
    </xf>
    <xf numFmtId="0" fontId="13" fillId="14" borderId="34" xfId="0" applyFont="1" applyFill="1" applyBorder="1" applyAlignment="1">
      <alignment horizontal="center" vertical="center" wrapText="1"/>
    </xf>
    <xf numFmtId="0" fontId="13" fillId="14" borderId="34" xfId="0" applyFont="1" applyFill="1" applyBorder="1" applyAlignment="1">
      <alignment horizontal="center" vertical="center"/>
    </xf>
    <xf numFmtId="0" fontId="14" fillId="14" borderId="34" xfId="0" applyFont="1" applyFill="1" applyBorder="1" applyAlignment="1">
      <alignment horizontal="left" vertical="center" wrapText="1"/>
    </xf>
    <xf numFmtId="0" fontId="23" fillId="20" borderId="35" xfId="0" applyFont="1" applyFill="1" applyBorder="1" applyAlignment="1">
      <alignment horizontal="left" vertical="center" wrapText="1"/>
    </xf>
    <xf numFmtId="0" fontId="39" fillId="16" borderId="30" xfId="0" applyFont="1" applyFill="1" applyBorder="1" applyAlignment="1">
      <alignment horizontal="left" vertical="center" wrapText="1"/>
    </xf>
    <xf numFmtId="0" fontId="39" fillId="16" borderId="32" xfId="0" applyFont="1" applyFill="1" applyBorder="1" applyAlignment="1">
      <alignment horizontal="left" vertical="center" wrapText="1"/>
    </xf>
    <xf numFmtId="0" fontId="12" fillId="0" borderId="42" xfId="0" applyFont="1" applyBorder="1" applyAlignment="1">
      <alignment horizontal="center" vertical="center" wrapText="1"/>
    </xf>
    <xf numFmtId="0" fontId="13" fillId="16" borderId="42" xfId="0" applyFont="1" applyFill="1" applyBorder="1" applyAlignment="1">
      <alignment horizontal="center" vertical="center" wrapText="1"/>
    </xf>
    <xf numFmtId="2" fontId="13" fillId="3" borderId="26" xfId="1" applyNumberFormat="1"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16" borderId="26" xfId="0" applyFont="1" applyFill="1" applyBorder="1" applyAlignment="1">
      <alignment horizontal="center" vertical="center"/>
    </xf>
    <xf numFmtId="0" fontId="13" fillId="3" borderId="26" xfId="0" applyFont="1" applyFill="1" applyBorder="1" applyAlignment="1">
      <alignment horizontal="center" vertical="center" wrapText="1"/>
    </xf>
    <xf numFmtId="0" fontId="13" fillId="16" borderId="29" xfId="0" applyFont="1" applyFill="1" applyBorder="1" applyAlignment="1">
      <alignment horizontal="center" vertical="center" wrapText="1"/>
    </xf>
    <xf numFmtId="0" fontId="13" fillId="0" borderId="37" xfId="0" applyFont="1" applyBorder="1" applyAlignment="1">
      <alignment horizontal="center" vertical="center" wrapText="1"/>
    </xf>
    <xf numFmtId="0" fontId="13" fillId="0" borderId="0" xfId="0" applyFont="1"/>
    <xf numFmtId="0" fontId="13" fillId="0" borderId="42" xfId="0" applyFont="1" applyBorder="1" applyAlignment="1">
      <alignment horizontal="center" vertical="center" wrapText="1"/>
    </xf>
    <xf numFmtId="0" fontId="9" fillId="3" borderId="37" xfId="0" applyFont="1" applyFill="1" applyBorder="1" applyAlignment="1">
      <alignment horizontal="center" vertical="center" wrapText="1"/>
    </xf>
    <xf numFmtId="0" fontId="13" fillId="0" borderId="49" xfId="0" applyFont="1" applyBorder="1" applyAlignment="1">
      <alignment horizontal="left" vertical="center" wrapText="1"/>
    </xf>
    <xf numFmtId="0" fontId="12" fillId="3" borderId="27" xfId="0" applyFont="1" applyFill="1" applyBorder="1" applyAlignment="1">
      <alignment horizontal="left" vertical="center" wrapText="1"/>
    </xf>
    <xf numFmtId="0" fontId="12" fillId="3" borderId="27"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6" fillId="4" borderId="27" xfId="0" applyFont="1" applyFill="1" applyBorder="1" applyAlignment="1">
      <alignment horizontal="center" vertical="center"/>
    </xf>
    <xf numFmtId="0" fontId="12" fillId="4" borderId="27"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6" fillId="3" borderId="46" xfId="0" applyFont="1" applyFill="1" applyBorder="1" applyAlignment="1">
      <alignment horizontal="left" vertical="center" wrapText="1"/>
    </xf>
    <xf numFmtId="0" fontId="13" fillId="0" borderId="48" xfId="0" applyFont="1" applyBorder="1" applyAlignment="1">
      <alignment horizontal="left" vertical="center" wrapText="1"/>
    </xf>
    <xf numFmtId="0" fontId="12" fillId="0" borderId="42" xfId="0" applyFont="1" applyBorder="1" applyAlignment="1">
      <alignment horizontal="left" vertical="center" wrapText="1"/>
    </xf>
    <xf numFmtId="0" fontId="18" fillId="0" borderId="42" xfId="0" applyFont="1" applyBorder="1" applyAlignment="1">
      <alignment horizontal="left" vertical="center" wrapText="1"/>
    </xf>
    <xf numFmtId="0" fontId="2" fillId="0" borderId="50" xfId="0" applyFont="1" applyBorder="1" applyAlignment="1">
      <alignment horizontal="left" vertical="center" wrapText="1"/>
    </xf>
    <xf numFmtId="0" fontId="13" fillId="16" borderId="26" xfId="0" applyFont="1" applyFill="1" applyBorder="1" applyAlignment="1">
      <alignment horizontal="left" vertical="center" wrapText="1"/>
    </xf>
    <xf numFmtId="0" fontId="0" fillId="0" borderId="26" xfId="0" applyBorder="1"/>
    <xf numFmtId="0" fontId="12" fillId="13" borderId="42" xfId="0" applyFont="1" applyFill="1" applyBorder="1" applyAlignment="1">
      <alignment horizontal="center" vertical="center"/>
    </xf>
    <xf numFmtId="0" fontId="12" fillId="16" borderId="34" xfId="0" applyNumberFormat="1" applyFont="1" applyFill="1" applyBorder="1" applyAlignment="1">
      <alignment horizontal="center" vertical="center" wrapText="1"/>
    </xf>
    <xf numFmtId="1" fontId="12" fillId="16" borderId="34" xfId="0" applyNumberFormat="1" applyFont="1" applyFill="1" applyBorder="1" applyAlignment="1">
      <alignment horizontal="center" vertical="center" wrapText="1"/>
    </xf>
    <xf numFmtId="2" fontId="13" fillId="0" borderId="0" xfId="0" applyNumberFormat="1" applyFont="1"/>
    <xf numFmtId="0" fontId="12" fillId="16" borderId="52" xfId="0" applyFont="1" applyFill="1" applyBorder="1" applyAlignment="1">
      <alignment horizontal="center" vertical="center"/>
    </xf>
    <xf numFmtId="0" fontId="12" fillId="18" borderId="27" xfId="0" applyFont="1" applyFill="1" applyBorder="1" applyAlignment="1">
      <alignment horizontal="left" vertical="center" wrapText="1"/>
    </xf>
    <xf numFmtId="0" fontId="12" fillId="18" borderId="27" xfId="0" applyFont="1" applyFill="1" applyBorder="1" applyAlignment="1">
      <alignment horizontal="center" vertical="center" wrapText="1"/>
    </xf>
    <xf numFmtId="0" fontId="9" fillId="17" borderId="27" xfId="0" applyFont="1" applyFill="1" applyBorder="1" applyAlignment="1">
      <alignment horizontal="center" vertical="center" wrapText="1"/>
    </xf>
    <xf numFmtId="0" fontId="16" fillId="17" borderId="27" xfId="0" applyFont="1" applyFill="1" applyBorder="1" applyAlignment="1">
      <alignment horizontal="center" vertical="center" wrapText="1"/>
    </xf>
    <xf numFmtId="0" fontId="13" fillId="18" borderId="27" xfId="0" applyFont="1" applyFill="1" applyBorder="1" applyAlignment="1">
      <alignment horizontal="center" vertical="center" wrapText="1"/>
    </xf>
    <xf numFmtId="0" fontId="14" fillId="18" borderId="27" xfId="0" applyFont="1" applyFill="1" applyBorder="1" applyAlignment="1">
      <alignment horizontal="left" vertical="center" wrapText="1"/>
    </xf>
    <xf numFmtId="0" fontId="12" fillId="14" borderId="37" xfId="0" applyFont="1" applyFill="1" applyBorder="1" applyAlignment="1">
      <alignment horizontal="center" vertical="center"/>
    </xf>
    <xf numFmtId="0" fontId="12" fillId="0" borderId="37" xfId="0" applyNumberFormat="1" applyFont="1" applyBorder="1" applyAlignment="1">
      <alignment horizontal="center" vertical="center" wrapText="1"/>
    </xf>
    <xf numFmtId="0" fontId="12" fillId="0" borderId="53" xfId="0" applyFont="1" applyBorder="1" applyAlignment="1">
      <alignment horizontal="left" vertical="center" wrapText="1"/>
    </xf>
    <xf numFmtId="0" fontId="13" fillId="20" borderId="31" xfId="0" applyFont="1" applyFill="1" applyBorder="1" applyAlignment="1">
      <alignment horizontal="left" vertical="center" wrapText="1"/>
    </xf>
    <xf numFmtId="0" fontId="12" fillId="22" borderId="26" xfId="0" applyFont="1" applyFill="1" applyBorder="1" applyAlignment="1">
      <alignment horizontal="left" vertical="center" wrapText="1"/>
    </xf>
    <xf numFmtId="0" fontId="12" fillId="20" borderId="26" xfId="0" applyFont="1" applyFill="1" applyBorder="1" applyAlignment="1">
      <alignment horizontal="center" vertical="center" wrapText="1"/>
    </xf>
    <xf numFmtId="0" fontId="13" fillId="20" borderId="33" xfId="0" applyFont="1" applyFill="1" applyBorder="1" applyAlignment="1">
      <alignment horizontal="left" vertical="center" wrapText="1"/>
    </xf>
    <xf numFmtId="0" fontId="12" fillId="22" borderId="34" xfId="0" applyFont="1" applyFill="1" applyBorder="1" applyAlignment="1">
      <alignment horizontal="left" vertical="center" wrapText="1"/>
    </xf>
    <xf numFmtId="0" fontId="12" fillId="20" borderId="34"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16" borderId="5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38" fillId="0" borderId="4" xfId="2" applyFill="1" applyBorder="1" applyAlignment="1">
      <alignment wrapText="1"/>
    </xf>
    <xf numFmtId="0" fontId="38" fillId="17" borderId="26" xfId="2" applyFill="1" applyBorder="1" applyAlignment="1">
      <alignment horizontal="left" vertical="center" wrapText="1"/>
    </xf>
    <xf numFmtId="2" fontId="13" fillId="16" borderId="42" xfId="0" applyNumberFormat="1" applyFont="1" applyFill="1" applyBorder="1" applyAlignment="1">
      <alignment horizontal="center" vertical="center" wrapText="1"/>
    </xf>
    <xf numFmtId="0" fontId="40" fillId="21" borderId="26" xfId="3" applyBorder="1" applyAlignment="1">
      <alignment horizontal="center" vertical="center" wrapText="1"/>
    </xf>
    <xf numFmtId="0" fontId="40" fillId="21" borderId="34" xfId="3" applyBorder="1" applyAlignment="1">
      <alignment horizontal="center" vertical="center" wrapText="1"/>
    </xf>
    <xf numFmtId="0" fontId="40" fillId="21" borderId="51" xfId="3" applyBorder="1" applyAlignment="1">
      <alignment horizontal="center" vertical="center" wrapText="1"/>
    </xf>
    <xf numFmtId="0" fontId="40" fillId="21" borderId="27" xfId="3" applyBorder="1" applyAlignment="1">
      <alignment horizontal="center" vertical="center" wrapText="1"/>
    </xf>
    <xf numFmtId="2" fontId="12" fillId="3" borderId="27" xfId="0" applyNumberFormat="1" applyFont="1" applyFill="1" applyBorder="1" applyAlignment="1">
      <alignment horizontal="center" vertical="center" wrapText="1"/>
    </xf>
    <xf numFmtId="2" fontId="40" fillId="21" borderId="26" xfId="3" applyNumberFormat="1" applyBorder="1" applyAlignment="1">
      <alignment horizontal="center" vertical="center" wrapText="1"/>
    </xf>
    <xf numFmtId="2" fontId="40" fillId="21" borderId="42" xfId="3" applyNumberFormat="1" applyBorder="1" applyAlignment="1">
      <alignment horizontal="center" vertical="center" wrapText="1"/>
    </xf>
    <xf numFmtId="0" fontId="40" fillId="21" borderId="37" xfId="3" applyBorder="1" applyAlignment="1">
      <alignment horizontal="center" vertical="center" wrapText="1"/>
    </xf>
    <xf numFmtId="2" fontId="40" fillId="21" borderId="52" xfId="3" applyNumberFormat="1" applyBorder="1" applyAlignment="1">
      <alignment horizontal="center" vertical="center" wrapText="1"/>
    </xf>
    <xf numFmtId="2" fontId="40" fillId="21" borderId="34" xfId="3" applyNumberFormat="1" applyBorder="1" applyAlignment="1">
      <alignment horizontal="center" vertical="center" wrapText="1"/>
    </xf>
    <xf numFmtId="2" fontId="40" fillId="21" borderId="43" xfId="3" applyNumberFormat="1" applyBorder="1" applyAlignment="1">
      <alignment horizontal="center" vertical="center" wrapText="1"/>
    </xf>
    <xf numFmtId="2" fontId="40" fillId="21" borderId="37" xfId="3" applyNumberFormat="1" applyBorder="1" applyAlignment="1">
      <alignment horizontal="center" vertical="center" wrapText="1"/>
    </xf>
    <xf numFmtId="0" fontId="12" fillId="20" borderId="34" xfId="0" applyFont="1" applyFill="1" applyBorder="1" applyAlignment="1">
      <alignment wrapText="1"/>
    </xf>
  </cellXfs>
  <cellStyles count="4">
    <cellStyle name="Bad" xfId="3" builtinId="27"/>
    <cellStyle name="Hyperlink" xfId="2" builtinId="8"/>
    <cellStyle name="Normal" xfId="0" builtinId="0"/>
    <cellStyle name="Percent" xfId="1" builtinId="5"/>
  </cellStyles>
  <dxfs count="33">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9" tint="0.59996337778862885"/>
        </patternFill>
      </fill>
    </dxf>
    <dxf>
      <fill>
        <patternFill>
          <bgColor rgb="FFFFCCC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erilin Paalo" id="{A1CAAF60-D2DE-4B83-8766-FA954A140FA4}" userId="Merilin Paalo" providerId="None"/>
  <person displayName="Guest User" id="{C4F75DD6-068C-4D75-B3A5-A5F17E28134D}" userId="S::urn:spo:anon#30c4384df5c48e34a75ccdf47302622d17e72e5656123b99ea8fa1054b293e91::" providerId="AD"/>
  <person displayName="Külaliskasutaja" id="{5928E1F1-040B-4C9A-BB03-1D2D78264459}" userId="S::urn:spo:anon#94eb283d3a4f8ba70c4f4bc46ee9da58e8b662981f8aba8c79be774ebffe7fa3::"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4" dT="2022-07-19T07:54:27.03" personId="{A1CAAF60-D2DE-4B83-8766-FA954A140FA4}" id="{D9F3BBF1-46CE-423B-A15C-9A28802D1269}">
    <text>Vajab KOV sisendit</text>
  </threadedComment>
</ThreadedComments>
</file>

<file path=xl/threadedComments/threadedComment2.xml><?xml version="1.0" encoding="utf-8"?>
<ThreadedComments xmlns="http://schemas.microsoft.com/office/spreadsheetml/2018/threadedcomments" xmlns:x="http://schemas.openxmlformats.org/spreadsheetml/2006/main">
  <threadedComment ref="I6" dT="2022-06-14T10:55:53.96" personId="{5928E1F1-040B-4C9A-BB03-1D2D78264459}" id="{287C5756-3C08-4A9F-B04B-DD30BA964ADC}">
    <text>Kas "KOV Territooriumil võrku müüdud taastuvenergia maht" aastatel 2030-2050 ei kasva. st kasvu ei planeerita</text>
  </threadedComment>
  <threadedComment ref="I6" dT="2022-06-20T09:53:43.67" personId="{A1CAAF60-D2DE-4B83-8766-FA954A140FA4}" id="{F7F92C03-F008-4610-8C4C-9CF7B6A081E7}" parentId="{287C5756-3C08-4A9F-B04B-DD30BA964ADC}">
    <text>Hetkel on riigi poolt seatud eesmärk 42%-ne osakaal kogutarbimisest. Aastaks 2050 oleme ette näinud, et osakaal suureneb, aga kuna konkreetset sihttaset riiklikult pole, siis saame vaid määrata, et osakaal sureneb</text>
  </threadedComment>
  <threadedComment ref="E16" dT="2022-06-14T11:04:36.81" personId="{5928E1F1-040B-4C9A-BB03-1D2D78264459}" id="{B3E9DBB6-DF65-4664-B1BA-F47AA259E89A}">
    <text>2030 eesmärk juba saavutatud!?</text>
  </threadedComment>
  <threadedComment ref="E16" dT="2022-06-20T10:00:39.02" personId="{A1CAAF60-D2DE-4B83-8766-FA954A140FA4}" id="{50763375-6C7A-4380-8DAF-E00DBD527F45}" parentId="{B3E9DBB6-DF65-4664-B1BA-F47AA259E89A}">
    <text>Riiklik eesmärk on 25%-line osakaal ning sellest vähem ei tohi olla, seega jah hetkel on Antsla vallas, selle indikaatoriga seis hea. Alati on võimalus mahepõllumaade osakaalu suurendada.</text>
  </threadedComment>
</ThreadedComments>
</file>

<file path=xl/threadedComments/threadedComment3.xml><?xml version="1.0" encoding="utf-8"?>
<ThreadedComments xmlns="http://schemas.microsoft.com/office/spreadsheetml/2018/threadedcomments" xmlns:x="http://schemas.openxmlformats.org/spreadsheetml/2006/main">
  <threadedComment ref="O4" dT="2022-06-20T12:14:54.67" personId="{A1CAAF60-D2DE-4B83-8766-FA954A140FA4}" id="{21063EA1-2AC0-46E1-A580-E413134AAA0D}">
    <text>Sihttasemete määramisel oleme lähtunud riiklikest eesmärkidest  ning sihttasemete üle otsustatakse lõplikult 1 a jooksul pärast KEKK vastuvõtmist. Käesolev valla kommentaar on lisainfoks edasiste otsuste kujundamisele</text>
  </threadedComment>
  <threadedComment ref="E14" dT="2022-06-13T07:34:36.46" personId="{5928E1F1-040B-4C9A-BB03-1D2D78264459}" id="{C9AD0B14-6394-4C2E-820C-DED1F2E106CD}">
    <text>BA pigem</text>
  </threadedComment>
  <threadedComment ref="E14" dT="2022-06-20T12:02:47.04" personId="{A1CAAF60-D2DE-4B83-8766-FA954A140FA4}" id="{BE1476C8-AA09-4B37-A991-8439894AC93A}" parentId="{C9AD0B14-6394-4C2E-820C-DED1F2E106CD}">
    <text>Minuomavalitsus.fin.ee adnmetel ED</text>
  </threadedComment>
  <threadedComment ref="C16" dT="2022-06-13T07:36:00.68" personId="{5928E1F1-040B-4C9A-BB03-1D2D78264459}" id="{DFAED2A6-6AE0-4E61-8AC5-8F436886C1A9}">
    <text>ei kohaldu otseselt  - Miks just see indikaator linnale?</text>
  </threadedComment>
  <threadedComment ref="C16" dT="2022-06-20T12:13:46.91" personId="{C4F75DD6-068C-4D75-B3A5-A5F17E28134D}" id="{E88D876C-9C63-4FF7-B360-5ABC69D6202F}" parentId="{DFAED2A6-6AE0-4E61-8AC5-8F436886C1A9}">
    <text>Võru linnale ei kohaldugi, kuid kõikidele KOV-idele jäeti samad indikaatorid. Võru linn saab selle oma seirekavast hiljem maha võtta.</text>
  </threadedComment>
  <threadedComment ref="E19" dT="2022-06-13T07:38:30.55" personId="{5928E1F1-040B-4C9A-BB03-1D2D78264459}" id="{E21B6699-32DC-4177-B460-6835C92AF738}">
    <text>Endise naftabaasi alal on väga suur ja hullus olukord</text>
  </threadedComment>
  <threadedComment ref="E19" dT="2022-06-20T12:16:42.86" personId="{C4F75DD6-068C-4D75-B3A5-A5F17E28134D}" id="{10087716-E413-4B77-8E0A-63C0F2EA7C62}" parentId="{E21B6699-32DC-4177-B460-6835C92AF738}">
    <text>Tegemist on jääkreostusobjektiga, kuid neid antud punkt ei käsitle. Siin on vaadatud ainult keskkonnavastutuse seaduse mõistes keskkonnakahjuga alasid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geoportaal.maaamet.ee/est/Kaardirakendused/Mahealad/Mahealade-kaardirakenduse-kirjeldus-p564.html" TargetMode="External"/><Relationship Id="rId13" Type="http://schemas.openxmlformats.org/officeDocument/2006/relationships/comments" Target="../comments1.xml"/><Relationship Id="rId3" Type="http://schemas.openxmlformats.org/officeDocument/2006/relationships/hyperlink" Target="https://www.mkm.ee/sites/default/files/mkm_transpordi_ja_liikuvuse_arengukava_2020_a4_web_small.pdf" TargetMode="External"/><Relationship Id="rId7" Type="http://schemas.openxmlformats.org/officeDocument/2006/relationships/hyperlink" Target="https://valitsus.ee/strateegia-eesti-2035-arengukavad-ja-planeering/strateegia/materjalid" TargetMode="External"/><Relationship Id="rId12" Type="http://schemas.openxmlformats.org/officeDocument/2006/relationships/vmlDrawing" Target="../drawings/vmlDrawing1.vml"/><Relationship Id="rId2" Type="http://schemas.openxmlformats.org/officeDocument/2006/relationships/hyperlink" Target="https://www.mkm.ee/sites/default/files/mkm_transpordi_ja_liikuvuse_arengukava_2020_a4_web_small.pdf" TargetMode="External"/><Relationship Id="rId1" Type="http://schemas.openxmlformats.org/officeDocument/2006/relationships/hyperlink" Target="https://ec.europa.eu/energy/sites/ener/files/documents/ee_final_necp_main_ee.pdf" TargetMode="External"/><Relationship Id="rId6" Type="http://schemas.openxmlformats.org/officeDocument/2006/relationships/hyperlink" Target="https://www.riigiteataja.ee/akt/122102021016?leiaKehtiv" TargetMode="External"/><Relationship Id="rId11" Type="http://schemas.openxmlformats.org/officeDocument/2006/relationships/printerSettings" Target="../printerSettings/printerSettings1.bin"/><Relationship Id="rId5" Type="http://schemas.openxmlformats.org/officeDocument/2006/relationships/hyperlink" Target="https://www.riigiteataja.ee/akt/122102021016?leiaKehtiv" TargetMode="External"/><Relationship Id="rId10" Type="http://schemas.openxmlformats.org/officeDocument/2006/relationships/hyperlink" Target="https://minuomavalitsus.fin.ee/et/kov/" TargetMode="External"/><Relationship Id="rId4" Type="http://schemas.openxmlformats.org/officeDocument/2006/relationships/hyperlink" Target="https://eur-lex.europa.eu/resource.html?uri=cellar:ea0f9f73-9ab2-11ea-9d2d-01aa75ed71a1.0014.02/DOC_1&amp;format=PDF" TargetMode="External"/><Relationship Id="rId9" Type="http://schemas.openxmlformats.org/officeDocument/2006/relationships/hyperlink" Target="https://geoportaal.maaamet.ee/est/Ruumiandmed/Topokaardid-ja-aluskaardid/Eesti-pohikaart-1-10000/Laadi-pohikaart-alla-p612.htmlMaakondlik%20tulemus%20on%20summeeritud%20KOV%20andmete%20p&#245;hjal" TargetMode="External"/><Relationship Id="rId1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hyperlink" Target="https://valitsus.ee/strateegia-eesti-2035-arengukavad-ja-planeering/strateegia/materjalid" TargetMode="External"/><Relationship Id="rId13" Type="http://schemas.openxmlformats.org/officeDocument/2006/relationships/hyperlink" Target="https://keskkonnaamet.ee/keskkonnakasutus-keskkonnatasu/keskkonnakorraldus/keskkonnavastutus-keskkonnakahju-heastamine" TargetMode="External"/><Relationship Id="rId18" Type="http://schemas.openxmlformats.org/officeDocument/2006/relationships/comments" Target="../comments2.xml"/><Relationship Id="rId3" Type="http://schemas.openxmlformats.org/officeDocument/2006/relationships/hyperlink" Target="https://www.mkm.ee/sites/default/files/mkm_transpordi_ja_liikuvuse_arengukava_2020_a4_web_small.pdf" TargetMode="External"/><Relationship Id="rId7" Type="http://schemas.openxmlformats.org/officeDocument/2006/relationships/hyperlink" Target="https://valitsus.ee/strateegia-eesti-2035-arengukavad-ja-planeering/strateegia/materjalid" TargetMode="External"/><Relationship Id="rId12" Type="http://schemas.openxmlformats.org/officeDocument/2006/relationships/hyperlink" Target="https://geoportaal.maaamet.ee/est/Ruumiandmed/Topokaardid-ja-aluskaardid/Eesti-pohikaart-1-10000/Laadi-pohikaart-alla-p612.html" TargetMode="External"/><Relationship Id="rId17" Type="http://schemas.openxmlformats.org/officeDocument/2006/relationships/vmlDrawing" Target="../drawings/vmlDrawing2.vml"/><Relationship Id="rId2" Type="http://schemas.openxmlformats.org/officeDocument/2006/relationships/hyperlink" Target="https://www.mkm.ee/sites/default/files/mkm_transpordi_ja_liikuvuse_arengukava_2020_a4_web_small.pdf" TargetMode="External"/><Relationship Id="rId16" Type="http://schemas.openxmlformats.org/officeDocument/2006/relationships/printerSettings" Target="../printerSettings/printerSettings2.bin"/><Relationship Id="rId1" Type="http://schemas.openxmlformats.org/officeDocument/2006/relationships/hyperlink" Target="https://ec.europa.eu/energy/sites/ener/files/documents/ee_final_necp_main_ee.pdf" TargetMode="External"/><Relationship Id="rId6" Type="http://schemas.openxmlformats.org/officeDocument/2006/relationships/hyperlink" Target="https://www.riigiteataja.ee/akt/122102021016?leiaKehtiv" TargetMode="External"/><Relationship Id="rId11" Type="http://schemas.openxmlformats.org/officeDocument/2006/relationships/hyperlink" Target="https://geoportaal.maaamet.ee/est/Kaardirakendused/Mahealad/Mahealade-kaardirakenduse-kirjeldus-p564.html" TargetMode="External"/><Relationship Id="rId5" Type="http://schemas.openxmlformats.org/officeDocument/2006/relationships/hyperlink" Target="https://www.riigiteataja.ee/akt/130102020009?leiaKehtiv" TargetMode="External"/><Relationship Id="rId15" Type="http://schemas.openxmlformats.org/officeDocument/2006/relationships/hyperlink" Target="https://www.riigiteataja.ee/akt/122102021016?leiaKehtiv" TargetMode="External"/><Relationship Id="rId10" Type="http://schemas.openxmlformats.org/officeDocument/2006/relationships/hyperlink" Target="https://envir.ee/keskkonnakasutus/vesi/uleujutused" TargetMode="External"/><Relationship Id="rId19" Type="http://schemas.microsoft.com/office/2017/10/relationships/threadedComment" Target="../threadedComments/threadedComment2.xml"/><Relationship Id="rId4" Type="http://schemas.openxmlformats.org/officeDocument/2006/relationships/hyperlink" Target="https://eur-lex.europa.eu/resource.html?uri=cellar:ea0f9f73-9ab2-11ea-9d2d-01aa75ed71a1.0014.02/DOC_1&amp;format=PDF" TargetMode="External"/><Relationship Id="rId9" Type="http://schemas.openxmlformats.org/officeDocument/2006/relationships/hyperlink" Target="https://andmed.stat.ee/et/stat/rahvaloendus__rel2000__leibkonnad-rahvastik-leibkondades__leibkonnad/RL507" TargetMode="External"/><Relationship Id="rId14" Type="http://schemas.openxmlformats.org/officeDocument/2006/relationships/hyperlink" Target="https://minuomavalitsus.fin.ee/et/kov/kov-detai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geoportaal.maaamet.ee/est/Kaardirakendused/Mahealad/Mahealade-kaardirakenduse-kirjeldus-p564.html" TargetMode="External"/><Relationship Id="rId13" Type="http://schemas.openxmlformats.org/officeDocument/2006/relationships/hyperlink" Target="https://minuomavalitsus.fin.ee/et/kov/kov-detail" TargetMode="External"/><Relationship Id="rId3" Type="http://schemas.openxmlformats.org/officeDocument/2006/relationships/hyperlink" Target="https://www.mkm.ee/sites/default/files/mkm_transpordi_ja_liikuvuse_arengukava_2020_a4_web_small.pdf" TargetMode="External"/><Relationship Id="rId7" Type="http://schemas.openxmlformats.org/officeDocument/2006/relationships/hyperlink" Target="https://eur-lex.europa.eu/resource.html?uri=cellar:ea0f9f73-9ab2-11ea-9d2d-01aa75ed71a1.0014.02/DOC_1&amp;format=PDF" TargetMode="External"/><Relationship Id="rId12" Type="http://schemas.openxmlformats.org/officeDocument/2006/relationships/hyperlink" Target="https://www.riigiteataja.ee/akt/122102021016?leiaKehtiv" TargetMode="External"/><Relationship Id="rId17" Type="http://schemas.openxmlformats.org/officeDocument/2006/relationships/comments" Target="../comments3.xml"/><Relationship Id="rId2" Type="http://schemas.openxmlformats.org/officeDocument/2006/relationships/hyperlink" Target="https://ec.europa.eu/energy/sites/ener/files/documents/ee_final_necp_main_ee.pdf" TargetMode="External"/><Relationship Id="rId16" Type="http://schemas.openxmlformats.org/officeDocument/2006/relationships/vmlDrawing" Target="../drawings/vmlDrawing3.vml"/><Relationship Id="rId1" Type="http://schemas.openxmlformats.org/officeDocument/2006/relationships/hyperlink" Target="https://valitsus.ee/strateegia-eesti-2035-arengukavad-ja-planeering/strateegia/materjalid" TargetMode="External"/><Relationship Id="rId6" Type="http://schemas.openxmlformats.org/officeDocument/2006/relationships/hyperlink" Target="https://envir.ee/keskkonnakasutus/vesi/uleujutused" TargetMode="External"/><Relationship Id="rId11" Type="http://schemas.openxmlformats.org/officeDocument/2006/relationships/hyperlink" Target="https://keskkonnaamet.ee/keskkonnakasutus-keskkonnatasu/keskkonnakorraldus/keskkonnavastutus-keskkonnakahju-heastamine" TargetMode="External"/><Relationship Id="rId5" Type="http://schemas.openxmlformats.org/officeDocument/2006/relationships/hyperlink" Target="https://andmed.stat.ee/et/stat/rahvaloendus__rel2000__leibkonnad-rahvastik-leibkondades__leibkonnad/RL507" TargetMode="External"/><Relationship Id="rId15" Type="http://schemas.openxmlformats.org/officeDocument/2006/relationships/hyperlink" Target="https://valitsus.ee/strateegia-eesti-2035-arengukavad-ja-planeering/strateegia/materjalid" TargetMode="External"/><Relationship Id="rId10" Type="http://schemas.openxmlformats.org/officeDocument/2006/relationships/hyperlink" Target="https://www.riigiteataja.ee/akt/130102020009?leiaKehtiv" TargetMode="External"/><Relationship Id="rId4" Type="http://schemas.openxmlformats.org/officeDocument/2006/relationships/hyperlink" Target="https://www.mkm.ee/sites/default/files/mkm_transpordi_ja_liikuvuse_arengukava_2020_a4_web_small.pdf" TargetMode="External"/><Relationship Id="rId9" Type="http://schemas.openxmlformats.org/officeDocument/2006/relationships/hyperlink" Target="https://geoportaal.maaamet.ee/est/Ruumiandmed/Topokaardid-ja-aluskaardid/Eesti-pohikaart-1-10000/Laadi-pohikaart-alla-p612.html" TargetMode="External"/><Relationship Id="rId14" Type="http://schemas.openxmlformats.org/officeDocument/2006/relationships/hyperlink" Target="https://www.riigiteataja.ee/akt/122102021016?leiaKehtiv"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valitsus.ee/strateegia-eesti-2035-arengukavad-ja-planeering/strateegia/materjalid" TargetMode="External"/><Relationship Id="rId13" Type="http://schemas.openxmlformats.org/officeDocument/2006/relationships/hyperlink" Target="https://geoportaal.maaamet.ee/est/Ruumiandmed/Topokaardid-ja-aluskaardid/Eesti-pohikaart-1-10000/Laadi-pohikaart-alla-p612.html" TargetMode="External"/><Relationship Id="rId3" Type="http://schemas.openxmlformats.org/officeDocument/2006/relationships/hyperlink" Target="https://www.mkm.ee/sites/default/files/mkm_transpordi_ja_liikuvuse_arengukava_2020_a4_web_small.pdf" TargetMode="External"/><Relationship Id="rId7" Type="http://schemas.openxmlformats.org/officeDocument/2006/relationships/hyperlink" Target="https://valitsus.ee/strateegia-eesti-2035-arengukavad-ja-planeering/strateegia/materjalid" TargetMode="External"/><Relationship Id="rId12" Type="http://schemas.openxmlformats.org/officeDocument/2006/relationships/hyperlink" Target="https://geoportaal.maaamet.ee/est/Kaardirakendused/Mahealad/Mahealade-kaardirakenduse-kirjeldus-p564.html" TargetMode="External"/><Relationship Id="rId17" Type="http://schemas.openxmlformats.org/officeDocument/2006/relationships/comments" Target="../comments4.xml"/><Relationship Id="rId2" Type="http://schemas.openxmlformats.org/officeDocument/2006/relationships/hyperlink" Target="https://www.mkm.ee/sites/default/files/mkm_transpordi_ja_liikuvuse_arengukava_2020_a4_web_small.pdf" TargetMode="External"/><Relationship Id="rId16" Type="http://schemas.openxmlformats.org/officeDocument/2006/relationships/vmlDrawing" Target="../drawings/vmlDrawing4.vml"/><Relationship Id="rId1" Type="http://schemas.openxmlformats.org/officeDocument/2006/relationships/hyperlink" Target="https://ec.europa.eu/energy/sites/ener/files/documents/ee_final_necp_main_ee.pdf" TargetMode="External"/><Relationship Id="rId6" Type="http://schemas.openxmlformats.org/officeDocument/2006/relationships/hyperlink" Target="https://www.riigiteataja.ee/akt/122102021016?leiaKehtiv" TargetMode="External"/><Relationship Id="rId11" Type="http://schemas.openxmlformats.org/officeDocument/2006/relationships/hyperlink" Target="https://andmed.stat.ee/et/stat/rahvaloendus__rel2000__leibkonnad-rahvastik-leibkondades__leibkonnad/RL507" TargetMode="External"/><Relationship Id="rId5" Type="http://schemas.openxmlformats.org/officeDocument/2006/relationships/hyperlink" Target="https://www.riigiteataja.ee/akt/130102020009?leiaKehtiv" TargetMode="External"/><Relationship Id="rId15" Type="http://schemas.openxmlformats.org/officeDocument/2006/relationships/hyperlink" Target="https://minuomavalitsus.fin.ee/et/kov/kov-detail" TargetMode="External"/><Relationship Id="rId10" Type="http://schemas.openxmlformats.org/officeDocument/2006/relationships/hyperlink" Target="https://envir.ee/keskkonnakasutus/vesi/uleujutused" TargetMode="External"/><Relationship Id="rId4" Type="http://schemas.openxmlformats.org/officeDocument/2006/relationships/hyperlink" Target="https://eur-lex.europa.eu/resource.html?uri=cellar:ea0f9f73-9ab2-11ea-9d2d-01aa75ed71a1.0014.02/DOC_1&amp;format=PDF" TargetMode="External"/><Relationship Id="rId9" Type="http://schemas.openxmlformats.org/officeDocument/2006/relationships/hyperlink" Target="https://www.riigiteataja.ee/akt/122102021016?leiaKehtiv" TargetMode="External"/><Relationship Id="rId14" Type="http://schemas.openxmlformats.org/officeDocument/2006/relationships/hyperlink" Target="https://keskkonnaamet.ee/keskkonnakasutus-keskkonnatasu/keskkonnakorraldus/keskkonnavastutus-keskkonnakahju-heastamin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km.ee/sites/default/files/mkm_transpordi_ja_liikuvuse_arengukava_2020_a4_web_small.pdf" TargetMode="External"/><Relationship Id="rId13" Type="http://schemas.openxmlformats.org/officeDocument/2006/relationships/hyperlink" Target="https://geoportaal.maaamet.ee/est/Ruumiandmed/Topokaardid-ja-aluskaardid/Eesti-pohikaart-1-10000/Laadi-pohikaart-alla-p612.html" TargetMode="External"/><Relationship Id="rId18" Type="http://schemas.openxmlformats.org/officeDocument/2006/relationships/comments" Target="../comments5.xml"/><Relationship Id="rId3" Type="http://schemas.openxmlformats.org/officeDocument/2006/relationships/hyperlink" Target="https://www.riigiteataja.ee/akt/122102021016?leiaKehtiv" TargetMode="External"/><Relationship Id="rId7" Type="http://schemas.openxmlformats.org/officeDocument/2006/relationships/hyperlink" Target="https://envir.ee/keskkonnakasutus/vesi/uleujutused" TargetMode="External"/><Relationship Id="rId12" Type="http://schemas.openxmlformats.org/officeDocument/2006/relationships/hyperlink" Target="https://geoportaal.maaamet.ee/est/Kaardirakendused/Mahealad/Mahealade-kaardirakenduse-kirjeldus-p564.html" TargetMode="External"/><Relationship Id="rId17" Type="http://schemas.openxmlformats.org/officeDocument/2006/relationships/vmlDrawing" Target="../drawings/vmlDrawing5.vml"/><Relationship Id="rId2" Type="http://schemas.openxmlformats.org/officeDocument/2006/relationships/hyperlink" Target="https://valitsus.ee/strateegia-eesti-2035-arengukavad-ja-planeering/strateegia/materjalid" TargetMode="External"/><Relationship Id="rId16" Type="http://schemas.openxmlformats.org/officeDocument/2006/relationships/printerSettings" Target="../printerSettings/printerSettings3.bin"/><Relationship Id="rId1" Type="http://schemas.openxmlformats.org/officeDocument/2006/relationships/hyperlink" Target="https://valitsus.ee/strateegia-eesti-2035-arengukavad-ja-planeering/strateegia/materjalid" TargetMode="External"/><Relationship Id="rId6" Type="http://schemas.openxmlformats.org/officeDocument/2006/relationships/hyperlink" Target="https://eur-lex.europa.eu/resource.html?uri=cellar:ea0f9f73-9ab2-11ea-9d2d-01aa75ed71a1.0014.02/DOC_1&amp;format=PDF" TargetMode="External"/><Relationship Id="rId11" Type="http://schemas.openxmlformats.org/officeDocument/2006/relationships/hyperlink" Target="https://andmed.stat.ee/et/stat/rahvaloendus__rel2000__leibkonnad-rahvastik-leibkondades__leibkonnad/RL507" TargetMode="External"/><Relationship Id="rId5" Type="http://schemas.openxmlformats.org/officeDocument/2006/relationships/hyperlink" Target="https://www.riigiteataja.ee/akt/130102020009?leiaKehtiv" TargetMode="External"/><Relationship Id="rId15" Type="http://schemas.openxmlformats.org/officeDocument/2006/relationships/hyperlink" Target="https://minuomavalitsus.fin.ee/et/kov/kov-detail" TargetMode="External"/><Relationship Id="rId10" Type="http://schemas.openxmlformats.org/officeDocument/2006/relationships/hyperlink" Target="https://ec.europa.eu/energy/sites/ener/files/documents/ee_final_necp_main_ee.pdf" TargetMode="External"/><Relationship Id="rId19" Type="http://schemas.microsoft.com/office/2017/10/relationships/threadedComment" Target="../threadedComments/threadedComment3.xml"/><Relationship Id="rId4" Type="http://schemas.openxmlformats.org/officeDocument/2006/relationships/hyperlink" Target="https://www.riigiteataja.ee/akt/122102021016?leiaKehtiv" TargetMode="External"/><Relationship Id="rId9" Type="http://schemas.openxmlformats.org/officeDocument/2006/relationships/hyperlink" Target="https://www.mkm.ee/sites/default/files/mkm_transpordi_ja_liikuvuse_arengukava_2020_a4_web_small.pdf" TargetMode="External"/><Relationship Id="rId14" Type="http://schemas.openxmlformats.org/officeDocument/2006/relationships/hyperlink" Target="https://keskkonnaamet.ee/keskkonnakasutus-keskkonnatasu/keskkonnakorraldus/keskkonnavastutus-keskkonnakahju-heastamin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riigiteataja.ee/akt/122102021016?leiaKehtiv" TargetMode="External"/><Relationship Id="rId13" Type="http://schemas.openxmlformats.org/officeDocument/2006/relationships/hyperlink" Target="https://geoportaal.maaamet.ee/est/Ruumiandmed/Topokaardid-ja-aluskaardid/Eesti-pohikaart-1-10000/Laadi-pohikaart-alla-p612.html" TargetMode="External"/><Relationship Id="rId18" Type="http://schemas.openxmlformats.org/officeDocument/2006/relationships/comments" Target="../comments6.xml"/><Relationship Id="rId3" Type="http://schemas.openxmlformats.org/officeDocument/2006/relationships/hyperlink" Target="https://www.mkm.ee/sites/default/files/mkm_transpordi_ja_liikuvuse_arengukava_2020_a4_web_small.pdf" TargetMode="External"/><Relationship Id="rId7" Type="http://schemas.openxmlformats.org/officeDocument/2006/relationships/hyperlink" Target="https://www.riigiteataja.ee/akt/122102021016?leiaKehtiv" TargetMode="External"/><Relationship Id="rId12" Type="http://schemas.openxmlformats.org/officeDocument/2006/relationships/hyperlink" Target="https://geoportaal.maaamet.ee/est/Kaardirakendused/Mahealad/Mahealade-kaardirakenduse-kirjeldus-p564.html" TargetMode="External"/><Relationship Id="rId17" Type="http://schemas.openxmlformats.org/officeDocument/2006/relationships/vmlDrawing" Target="../drawings/vmlDrawing6.vml"/><Relationship Id="rId2" Type="http://schemas.openxmlformats.org/officeDocument/2006/relationships/hyperlink" Target="https://www.mkm.ee/sites/default/files/mkm_transpordi_ja_liikuvuse_arengukava_2020_a4_web_small.pdf" TargetMode="External"/><Relationship Id="rId16" Type="http://schemas.openxmlformats.org/officeDocument/2006/relationships/printerSettings" Target="../printerSettings/printerSettings4.bin"/><Relationship Id="rId1" Type="http://schemas.openxmlformats.org/officeDocument/2006/relationships/hyperlink" Target="https://ec.europa.eu/energy/sites/ener/files/documents/ee_final_necp_main_ee.pdf" TargetMode="External"/><Relationship Id="rId6" Type="http://schemas.openxmlformats.org/officeDocument/2006/relationships/hyperlink" Target="https://www.riigiteataja.ee/akt/130102020009?leiaKehtiv" TargetMode="External"/><Relationship Id="rId11" Type="http://schemas.openxmlformats.org/officeDocument/2006/relationships/hyperlink" Target="https://andmed.stat.ee/et/stat/rahvaloendus__rel2000__leibkonnad-rahvastik-leibkondades__leibkonnad/RL507" TargetMode="External"/><Relationship Id="rId5" Type="http://schemas.openxmlformats.org/officeDocument/2006/relationships/hyperlink" Target="https://eur-lex.europa.eu/resource.html?uri=cellar:ea0f9f73-9ab2-11ea-9d2d-01aa75ed71a1.0014.02/DOC_1&amp;format=PDF" TargetMode="External"/><Relationship Id="rId15" Type="http://schemas.openxmlformats.org/officeDocument/2006/relationships/hyperlink" Target="https://minuomavalitsus.fin.ee/et/kov/kov-detail" TargetMode="External"/><Relationship Id="rId10" Type="http://schemas.openxmlformats.org/officeDocument/2006/relationships/hyperlink" Target="https://valitsus.ee/strateegia-eesti-2035-arengukavad-ja-planeering/strateegia/materjalid" TargetMode="External"/><Relationship Id="rId4" Type="http://schemas.openxmlformats.org/officeDocument/2006/relationships/hyperlink" Target="https://envir.ee/keskkonnakasutus/vesi/uleujutused" TargetMode="External"/><Relationship Id="rId9" Type="http://schemas.openxmlformats.org/officeDocument/2006/relationships/hyperlink" Target="https://valitsus.ee/strateegia-eesti-2035-arengukavad-ja-planeering/strateegia/materjalid" TargetMode="External"/><Relationship Id="rId14" Type="http://schemas.openxmlformats.org/officeDocument/2006/relationships/hyperlink" Target="https://keskkonnaamet.ee/keskkonnakasutus-keskkonnatasu/keskkonnakorraldus/keskkonnavastutus-keskkonnakahju-heastamin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DD047-C0CC-4B5B-ADE6-360067ADF1B2}">
  <dimension ref="A1:AA20"/>
  <sheetViews>
    <sheetView tabSelected="1" zoomScale="60" zoomScaleNormal="60" workbookViewId="0">
      <selection activeCell="M2" sqref="M2"/>
    </sheetView>
  </sheetViews>
  <sheetFormatPr defaultColWidth="14.453125" defaultRowHeight="14.5" x14ac:dyDescent="0.35"/>
  <cols>
    <col min="1" max="1" width="19.90625" customWidth="1"/>
    <col min="2" max="2" width="12.453125" style="227" customWidth="1"/>
    <col min="3" max="3" width="34.453125" customWidth="1"/>
    <col min="4" max="4" width="12.81640625" customWidth="1"/>
    <col min="5" max="5" width="8.1796875" style="246" customWidth="1"/>
    <col min="6" max="7" width="8.1796875" customWidth="1"/>
    <col min="8" max="8" width="10.26953125" customWidth="1"/>
    <col min="9" max="10" width="8.1796875" customWidth="1"/>
    <col min="11" max="12" width="9.54296875" style="246" customWidth="1"/>
    <col min="13" max="17" width="9.54296875" customWidth="1"/>
    <col min="18" max="18" width="11.54296875" style="246" bestFit="1" customWidth="1"/>
    <col min="19" max="19" width="13.1796875" bestFit="1" customWidth="1"/>
    <col min="20" max="20" width="11.54296875" style="246" bestFit="1" customWidth="1"/>
    <col min="21" max="21" width="13.1796875" bestFit="1" customWidth="1"/>
    <col min="22" max="22" width="11.453125" bestFit="1" customWidth="1"/>
    <col min="23" max="23" width="36.453125" bestFit="1" customWidth="1"/>
    <col min="24" max="24" width="50.453125" customWidth="1"/>
    <col min="25" max="25" width="58.453125" bestFit="1" customWidth="1"/>
    <col min="26" max="26" width="62.1796875" style="1" bestFit="1" customWidth="1"/>
    <col min="27" max="38" width="8.54296875" customWidth="1"/>
  </cols>
  <sheetData>
    <row r="1" spans="1:27" ht="43.5" x14ac:dyDescent="0.35">
      <c r="A1" s="220" t="s">
        <v>0</v>
      </c>
      <c r="B1" s="220" t="s">
        <v>235</v>
      </c>
      <c r="C1" s="220" t="s">
        <v>172</v>
      </c>
      <c r="D1" s="214" t="s">
        <v>2</v>
      </c>
      <c r="E1" s="214" t="s">
        <v>246</v>
      </c>
      <c r="F1" s="214" t="s">
        <v>239</v>
      </c>
      <c r="G1" s="214" t="s">
        <v>240</v>
      </c>
      <c r="H1" s="214" t="s">
        <v>241</v>
      </c>
      <c r="I1" s="214" t="s">
        <v>242</v>
      </c>
      <c r="J1" s="214" t="s">
        <v>243</v>
      </c>
      <c r="K1" s="214" t="s">
        <v>4</v>
      </c>
      <c r="L1" s="214" t="s">
        <v>246</v>
      </c>
      <c r="M1" s="214" t="s">
        <v>239</v>
      </c>
      <c r="N1" s="214" t="s">
        <v>240</v>
      </c>
      <c r="O1" s="214" t="s">
        <v>241</v>
      </c>
      <c r="P1" s="214" t="s">
        <v>242</v>
      </c>
      <c r="Q1" s="214" t="s">
        <v>243</v>
      </c>
      <c r="R1" s="214" t="s">
        <v>253</v>
      </c>
      <c r="S1" s="214" t="s">
        <v>6</v>
      </c>
      <c r="T1" s="214" t="s">
        <v>254</v>
      </c>
      <c r="U1" s="214" t="s">
        <v>6</v>
      </c>
      <c r="V1" s="220" t="s">
        <v>173</v>
      </c>
      <c r="W1" s="220" t="s">
        <v>9</v>
      </c>
      <c r="X1" s="220" t="s">
        <v>10</v>
      </c>
      <c r="Y1" s="220" t="s">
        <v>11</v>
      </c>
      <c r="Z1" s="220" t="s">
        <v>12</v>
      </c>
    </row>
    <row r="2" spans="1:27" ht="87.65" customHeight="1" x14ac:dyDescent="0.35">
      <c r="A2" s="216" t="s">
        <v>13</v>
      </c>
      <c r="B2" s="217" t="s">
        <v>206</v>
      </c>
      <c r="C2" s="217" t="s">
        <v>14</v>
      </c>
      <c r="D2" s="215" t="s">
        <v>15</v>
      </c>
      <c r="E2" s="239">
        <f>Antsla!E2+Rõuge!E2+Setomaa!E2+'Võru linn'!E2+'Võru vald'!E2</f>
        <v>234.04</v>
      </c>
      <c r="F2" s="215" t="str">
        <f>Antsla!E2</f>
        <v>32,93</v>
      </c>
      <c r="G2" s="215" t="str">
        <f>Rõuge!E2</f>
        <v>31,33</v>
      </c>
      <c r="H2" s="215" t="str">
        <f>Setomaa!E2</f>
        <v>16,13</v>
      </c>
      <c r="I2" s="215" t="str">
        <f>'Võru linn'!E2</f>
        <v>24,65</v>
      </c>
      <c r="J2" s="215" t="str">
        <f>'Võru vald'!E2</f>
        <v>129,0</v>
      </c>
      <c r="K2" s="239">
        <v>2019</v>
      </c>
      <c r="L2" s="289">
        <f>SUM(M2:Q2)</f>
        <v>0</v>
      </c>
      <c r="M2" s="289"/>
      <c r="N2" s="289"/>
      <c r="O2" s="289"/>
      <c r="P2" s="289"/>
      <c r="Q2" s="289"/>
      <c r="R2" s="239">
        <f>E2*30/100</f>
        <v>70.212000000000003</v>
      </c>
      <c r="S2" s="163" t="s">
        <v>18</v>
      </c>
      <c r="T2" s="239">
        <f>E2*20/100</f>
        <v>46.808</v>
      </c>
      <c r="U2" s="186" t="s">
        <v>18</v>
      </c>
      <c r="V2" s="218" t="s">
        <v>20</v>
      </c>
      <c r="W2" s="217" t="s">
        <v>21</v>
      </c>
      <c r="X2" s="217" t="s">
        <v>22</v>
      </c>
      <c r="Y2" s="217" t="s">
        <v>23</v>
      </c>
      <c r="Z2" s="219"/>
    </row>
    <row r="3" spans="1:27" ht="43.5" x14ac:dyDescent="0.35">
      <c r="A3" s="44" t="s">
        <v>30</v>
      </c>
      <c r="B3" s="45" t="s">
        <v>159</v>
      </c>
      <c r="C3" s="45" t="s">
        <v>252</v>
      </c>
      <c r="D3" s="170" t="s">
        <v>39</v>
      </c>
      <c r="E3" s="240">
        <f>AVERAGE(F3:J3)</f>
        <v>27.209238135711743</v>
      </c>
      <c r="F3" s="221" t="str">
        <f>Antsla!E5</f>
        <v>12</v>
      </c>
      <c r="G3" s="221">
        <f>Rõuge!E5</f>
        <v>8.8647703743345261</v>
      </c>
      <c r="H3" s="221">
        <f>Setomaa!E5</f>
        <v>9.6199768028928165</v>
      </c>
      <c r="I3" s="221">
        <f>'Võru linn'!E5</f>
        <v>1.3007362320846312</v>
      </c>
      <c r="J3" s="221">
        <f>'Võru vald'!E5</f>
        <v>89.051469133534994</v>
      </c>
      <c r="K3" s="243">
        <v>2021</v>
      </c>
      <c r="L3" s="295" t="e">
        <f>AVERAGE(M3:Q3)</f>
        <v>#DIV/0!</v>
      </c>
      <c r="M3" s="295"/>
      <c r="N3" s="295"/>
      <c r="O3" s="295"/>
      <c r="P3" s="295"/>
      <c r="Q3" s="295"/>
      <c r="R3" s="284">
        <v>42</v>
      </c>
      <c r="S3" s="264" t="s">
        <v>41</v>
      </c>
      <c r="T3" s="284">
        <v>42</v>
      </c>
      <c r="U3" s="172" t="s">
        <v>42</v>
      </c>
      <c r="V3" s="48" t="s">
        <v>43</v>
      </c>
      <c r="W3" s="45" t="s">
        <v>44</v>
      </c>
      <c r="X3" s="45"/>
      <c r="Y3" s="45" t="s">
        <v>255</v>
      </c>
      <c r="Z3" s="60"/>
    </row>
    <row r="4" spans="1:27" s="119" customFormat="1" ht="77.5" customHeight="1" x14ac:dyDescent="0.35">
      <c r="A4" s="249" t="s">
        <v>30</v>
      </c>
      <c r="B4" s="250" t="s">
        <v>159</v>
      </c>
      <c r="C4" s="250" t="s">
        <v>52</v>
      </c>
      <c r="D4" s="251" t="s">
        <v>53</v>
      </c>
      <c r="E4" s="252">
        <f>AVERAGE(F4:J4)</f>
        <v>85.333333333333329</v>
      </c>
      <c r="F4" s="251">
        <f>Antsla!E7</f>
        <v>90</v>
      </c>
      <c r="G4" s="251" t="s">
        <v>159</v>
      </c>
      <c r="H4" s="251" t="str">
        <f>Setomaa!E7</f>
        <v>99,2</v>
      </c>
      <c r="I4" s="251">
        <f>'Võru linn'!E7</f>
        <v>100</v>
      </c>
      <c r="J4" s="251">
        <v>66</v>
      </c>
      <c r="K4" s="252">
        <v>2021</v>
      </c>
      <c r="L4" s="295" t="e">
        <f t="shared" ref="L4:L18" si="0">AVERAGE(M4:Q4)</f>
        <v>#DIV/0!</v>
      </c>
      <c r="M4" s="294"/>
      <c r="N4" s="294"/>
      <c r="O4" s="294"/>
      <c r="P4" s="294"/>
      <c r="Q4" s="294"/>
      <c r="R4" s="252">
        <v>100</v>
      </c>
      <c r="S4" s="253" t="s">
        <v>61</v>
      </c>
      <c r="T4" s="286">
        <v>100</v>
      </c>
      <c r="U4" s="254" t="s">
        <v>54</v>
      </c>
      <c r="V4" s="255" t="s">
        <v>55</v>
      </c>
      <c r="W4" s="256" t="s">
        <v>56</v>
      </c>
      <c r="X4" s="250" t="s">
        <v>57</v>
      </c>
      <c r="Y4" s="250" t="s">
        <v>256</v>
      </c>
      <c r="Z4" s="257"/>
    </row>
    <row r="5" spans="1:27" s="263" customFormat="1" ht="125.5" customHeight="1" x14ac:dyDescent="0.35">
      <c r="A5" s="262" t="s">
        <v>59</v>
      </c>
      <c r="B5" s="151" t="s">
        <v>206</v>
      </c>
      <c r="C5" s="151" t="s">
        <v>66</v>
      </c>
      <c r="D5" s="197" t="s">
        <v>39</v>
      </c>
      <c r="E5" s="198">
        <f>AVERAGE(F5:J5)</f>
        <v>34.64</v>
      </c>
      <c r="F5" s="197">
        <f>Antsla!E9</f>
        <v>31.7</v>
      </c>
      <c r="G5" s="197">
        <f>Rõuge!E9</f>
        <v>24</v>
      </c>
      <c r="H5" s="197">
        <f>Setomaa!E9</f>
        <v>15.5</v>
      </c>
      <c r="I5" s="197">
        <f>'Võru linn'!E9</f>
        <v>66.2</v>
      </c>
      <c r="J5" s="197">
        <f>'Võru vald'!E9</f>
        <v>35.799999999999997</v>
      </c>
      <c r="K5" s="198">
        <v>2022</v>
      </c>
      <c r="L5" s="295" t="e">
        <f t="shared" si="0"/>
        <v>#DIV/0!</v>
      </c>
      <c r="M5" s="295"/>
      <c r="N5" s="295"/>
      <c r="O5" s="295"/>
      <c r="P5" s="295"/>
      <c r="Q5" s="295"/>
      <c r="R5" s="242">
        <v>50</v>
      </c>
      <c r="S5" s="179" t="s">
        <v>61</v>
      </c>
      <c r="T5" s="242">
        <v>70</v>
      </c>
      <c r="U5" s="163" t="s">
        <v>61</v>
      </c>
      <c r="V5" s="154"/>
      <c r="W5" s="151" t="s">
        <v>67</v>
      </c>
      <c r="X5" s="151"/>
      <c r="Y5" s="151" t="s">
        <v>257</v>
      </c>
      <c r="Z5" s="151"/>
    </row>
    <row r="6" spans="1:27" s="119" customFormat="1" ht="94.5" customHeight="1" x14ac:dyDescent="0.35">
      <c r="A6" s="258" t="s">
        <v>69</v>
      </c>
      <c r="B6" s="259" t="s">
        <v>206</v>
      </c>
      <c r="C6" s="259" t="s">
        <v>217</v>
      </c>
      <c r="D6" s="238" t="s">
        <v>71</v>
      </c>
      <c r="E6" s="247">
        <v>71.900000000000006</v>
      </c>
      <c r="F6" s="238" t="s">
        <v>159</v>
      </c>
      <c r="G6" s="238" t="s">
        <v>159</v>
      </c>
      <c r="H6" s="238" t="s">
        <v>159</v>
      </c>
      <c r="I6" s="238" t="s">
        <v>159</v>
      </c>
      <c r="J6" s="238" t="s">
        <v>159</v>
      </c>
      <c r="K6" s="247">
        <v>2021</v>
      </c>
      <c r="L6" s="295" t="e">
        <f t="shared" si="0"/>
        <v>#DIV/0!</v>
      </c>
      <c r="M6" s="296"/>
      <c r="N6" s="296"/>
      <c r="O6" s="296"/>
      <c r="P6" s="296"/>
      <c r="Q6" s="296"/>
      <c r="R6" s="247">
        <v>72</v>
      </c>
      <c r="S6" s="182" t="s">
        <v>73</v>
      </c>
      <c r="T6" s="247">
        <v>72</v>
      </c>
      <c r="U6" s="238" t="s">
        <v>74</v>
      </c>
      <c r="V6" s="260" t="s">
        <v>75</v>
      </c>
      <c r="W6" s="259" t="s">
        <v>76</v>
      </c>
      <c r="X6" s="259" t="s">
        <v>77</v>
      </c>
      <c r="Y6" s="259" t="s">
        <v>258</v>
      </c>
      <c r="Z6" s="261" t="s">
        <v>238</v>
      </c>
    </row>
    <row r="7" spans="1:27" ht="94.5" customHeight="1" x14ac:dyDescent="0.35">
      <c r="A7" s="44" t="s">
        <v>69</v>
      </c>
      <c r="B7" s="45" t="s">
        <v>159</v>
      </c>
      <c r="C7" s="45" t="s">
        <v>80</v>
      </c>
      <c r="D7" s="171" t="s">
        <v>81</v>
      </c>
      <c r="E7" s="243" t="s">
        <v>159</v>
      </c>
      <c r="F7" s="238" t="s">
        <v>159</v>
      </c>
      <c r="G7" s="238" t="s">
        <v>159</v>
      </c>
      <c r="H7" s="238" t="s">
        <v>159</v>
      </c>
      <c r="I7" s="238" t="s">
        <v>159</v>
      </c>
      <c r="J7" s="238" t="s">
        <v>159</v>
      </c>
      <c r="K7" s="243">
        <v>2021</v>
      </c>
      <c r="L7" s="295" t="e">
        <f t="shared" si="0"/>
        <v>#DIV/0!</v>
      </c>
      <c r="M7" s="295"/>
      <c r="N7" s="295"/>
      <c r="O7" s="295"/>
      <c r="P7" s="295"/>
      <c r="Q7" s="295"/>
      <c r="R7" s="243">
        <v>55</v>
      </c>
      <c r="S7" s="183" t="s">
        <v>73</v>
      </c>
      <c r="T7" s="243">
        <v>60</v>
      </c>
      <c r="U7" s="171" t="s">
        <v>74</v>
      </c>
      <c r="V7" s="48" t="s">
        <v>75</v>
      </c>
      <c r="W7" s="45" t="s">
        <v>82</v>
      </c>
      <c r="X7" s="45"/>
      <c r="Y7" s="45" t="s">
        <v>237</v>
      </c>
      <c r="Z7" s="65"/>
    </row>
    <row r="8" spans="1:27" s="228" customFormat="1" ht="101.5" x14ac:dyDescent="0.35">
      <c r="A8" s="278" t="s">
        <v>69</v>
      </c>
      <c r="B8" s="279" t="s">
        <v>206</v>
      </c>
      <c r="C8" s="279" t="s">
        <v>83</v>
      </c>
      <c r="D8" s="280" t="s">
        <v>84</v>
      </c>
      <c r="E8" s="243" t="s">
        <v>85</v>
      </c>
      <c r="F8" s="171" t="str">
        <f>Antsla!E12</f>
        <v>AM</v>
      </c>
      <c r="G8" s="171" t="str">
        <f>Rõuge!E12</f>
        <v>AM</v>
      </c>
      <c r="H8" s="171" t="str">
        <f>Setomaa!E12</f>
        <v>AM</v>
      </c>
      <c r="I8" s="171" t="str">
        <f>'Võru linn'!E12</f>
        <v>BA</v>
      </c>
      <c r="J8" s="171" t="str">
        <f>'Võru vald'!E12</f>
        <v>BA</v>
      </c>
      <c r="K8" s="243">
        <v>2021</v>
      </c>
      <c r="L8" s="295"/>
      <c r="M8" s="290"/>
      <c r="N8" s="290"/>
      <c r="O8" s="290"/>
      <c r="P8" s="290"/>
      <c r="Q8" s="290"/>
      <c r="R8" s="243" t="s">
        <v>86</v>
      </c>
      <c r="S8" s="183" t="s">
        <v>87</v>
      </c>
      <c r="T8" s="243" t="s">
        <v>88</v>
      </c>
      <c r="U8" s="171" t="s">
        <v>87</v>
      </c>
      <c r="V8" s="48"/>
      <c r="W8" s="45"/>
      <c r="X8" s="45"/>
      <c r="Y8" s="45" t="s">
        <v>259</v>
      </c>
      <c r="Z8" s="65"/>
    </row>
    <row r="9" spans="1:27" s="228" customFormat="1" ht="102" thickBot="1" x14ac:dyDescent="0.4">
      <c r="A9" s="281" t="s">
        <v>69</v>
      </c>
      <c r="B9" s="282" t="s">
        <v>206</v>
      </c>
      <c r="C9" s="282" t="s">
        <v>90</v>
      </c>
      <c r="D9" s="283" t="s">
        <v>84</v>
      </c>
      <c r="E9" s="241" t="s">
        <v>88</v>
      </c>
      <c r="F9" s="175" t="str">
        <f>Antsla!E13</f>
        <v>BA</v>
      </c>
      <c r="G9" s="175" t="str">
        <f>Rõuge!G13</f>
        <v>ED</v>
      </c>
      <c r="H9" s="175" t="str">
        <f>Setomaa!E13</f>
        <v>ED</v>
      </c>
      <c r="I9" s="175" t="str">
        <f>'Võru linn'!E13</f>
        <v>EE</v>
      </c>
      <c r="J9" s="175" t="str">
        <f>'Võru vald'!E13</f>
        <v>ED</v>
      </c>
      <c r="K9" s="241">
        <v>2021</v>
      </c>
      <c r="L9" s="299"/>
      <c r="M9" s="291"/>
      <c r="N9" s="291"/>
      <c r="O9" s="291"/>
      <c r="P9" s="291"/>
      <c r="Q9" s="291"/>
      <c r="R9" s="241" t="s">
        <v>91</v>
      </c>
      <c r="S9" s="185" t="s">
        <v>87</v>
      </c>
      <c r="T9" s="241" t="s">
        <v>91</v>
      </c>
      <c r="U9" s="175" t="s">
        <v>87</v>
      </c>
      <c r="V9" s="49"/>
      <c r="W9" s="47"/>
      <c r="X9" s="47"/>
      <c r="Y9" s="47" t="s">
        <v>259</v>
      </c>
      <c r="Z9" s="66"/>
    </row>
    <row r="10" spans="1:27" ht="174.5" thickBot="1" x14ac:dyDescent="0.4">
      <c r="A10" s="122" t="s">
        <v>92</v>
      </c>
      <c r="B10" s="123" t="s">
        <v>206</v>
      </c>
      <c r="C10" s="123" t="s">
        <v>93</v>
      </c>
      <c r="D10" s="162" t="s">
        <v>94</v>
      </c>
      <c r="E10" s="244" t="s">
        <v>88</v>
      </c>
      <c r="F10" s="162" t="str">
        <f>Antsla!E14</f>
        <v>BA</v>
      </c>
      <c r="G10" s="162" t="str">
        <f>Rõuge!E14</f>
        <v>ED</v>
      </c>
      <c r="H10" s="162" t="str">
        <f>Setomaa!E14</f>
        <v>ED</v>
      </c>
      <c r="I10" s="162" t="str">
        <f>'Võru linn'!E14</f>
        <v>ED</v>
      </c>
      <c r="J10" s="162" t="str">
        <f>'Võru vald'!E14</f>
        <v>BA</v>
      </c>
      <c r="K10" s="244">
        <v>2020</v>
      </c>
      <c r="L10" s="300"/>
      <c r="M10" s="291"/>
      <c r="N10" s="291"/>
      <c r="O10" s="291"/>
      <c r="P10" s="291"/>
      <c r="Q10" s="291"/>
      <c r="R10" s="244" t="s">
        <v>91</v>
      </c>
      <c r="S10" s="186" t="s">
        <v>87</v>
      </c>
      <c r="T10" s="244" t="s">
        <v>91</v>
      </c>
      <c r="U10" s="162" t="s">
        <v>87</v>
      </c>
      <c r="V10" s="131" t="s">
        <v>95</v>
      </c>
      <c r="W10" s="123" t="s">
        <v>96</v>
      </c>
      <c r="X10" s="123" t="s">
        <v>97</v>
      </c>
      <c r="Y10" s="123" t="s">
        <v>247</v>
      </c>
      <c r="Z10" s="132" t="s">
        <v>99</v>
      </c>
    </row>
    <row r="11" spans="1:27" ht="369.65" customHeight="1" thickBot="1" x14ac:dyDescent="0.4">
      <c r="A11" s="50" t="s">
        <v>107</v>
      </c>
      <c r="B11" s="51" t="s">
        <v>159</v>
      </c>
      <c r="C11" s="51" t="s">
        <v>108</v>
      </c>
      <c r="D11" s="187" t="s">
        <v>54</v>
      </c>
      <c r="E11" s="245">
        <f>AVERAGE(F11:J11)</f>
        <v>37.35</v>
      </c>
      <c r="F11" s="195">
        <f>Antsla!E16</f>
        <v>26.66</v>
      </c>
      <c r="G11" s="195">
        <f>Rõuge!E16</f>
        <v>45.24</v>
      </c>
      <c r="H11" s="195">
        <f>Setomaa!E16</f>
        <v>47.3</v>
      </c>
      <c r="I11" s="195" t="s">
        <v>159</v>
      </c>
      <c r="J11" s="195">
        <f>'Võru vald'!E16</f>
        <v>30.2</v>
      </c>
      <c r="K11" s="248">
        <v>2021</v>
      </c>
      <c r="L11" s="300" t="e">
        <f t="shared" si="0"/>
        <v>#DIV/0!</v>
      </c>
      <c r="M11" s="297"/>
      <c r="N11" s="297"/>
      <c r="O11" s="297"/>
      <c r="P11" s="297"/>
      <c r="Q11" s="297"/>
      <c r="R11" s="201">
        <v>37</v>
      </c>
      <c r="S11" s="213" t="s">
        <v>109</v>
      </c>
      <c r="T11" s="201">
        <v>37</v>
      </c>
      <c r="U11" s="187" t="s">
        <v>109</v>
      </c>
      <c r="V11" s="52" t="s">
        <v>110</v>
      </c>
      <c r="W11" s="51" t="s">
        <v>111</v>
      </c>
      <c r="X11" s="51" t="s">
        <v>112</v>
      </c>
      <c r="Y11" s="120" t="s">
        <v>248</v>
      </c>
      <c r="Z11" s="226" t="s">
        <v>114</v>
      </c>
      <c r="AA11" s="119"/>
    </row>
    <row r="12" spans="1:27" s="228" customFormat="1" ht="190" customHeight="1" thickBot="1" x14ac:dyDescent="0.4">
      <c r="A12" s="140" t="s">
        <v>115</v>
      </c>
      <c r="B12" s="269" t="s">
        <v>159</v>
      </c>
      <c r="C12" s="269" t="s">
        <v>122</v>
      </c>
      <c r="D12" s="270" t="s">
        <v>117</v>
      </c>
      <c r="E12" s="271">
        <f>SUM(F12:J12)</f>
        <v>155385</v>
      </c>
      <c r="F12" s="272">
        <f>Antsla!E18</f>
        <v>19130</v>
      </c>
      <c r="G12" s="272">
        <f>Rõuge!E18</f>
        <v>58200</v>
      </c>
      <c r="H12" s="272">
        <f>Setomaa!E18</f>
        <v>25570</v>
      </c>
      <c r="I12" s="272">
        <f>'Võru linn'!E18</f>
        <v>265</v>
      </c>
      <c r="J12" s="272">
        <f>'Võru vald'!E18</f>
        <v>52220</v>
      </c>
      <c r="K12" s="273">
        <v>2022</v>
      </c>
      <c r="L12" s="301">
        <f>SUM(M12:Q12)</f>
        <v>0</v>
      </c>
      <c r="M12" s="293"/>
      <c r="N12" s="293"/>
      <c r="O12" s="293"/>
      <c r="P12" s="293"/>
      <c r="Q12" s="293"/>
      <c r="R12" s="271" t="s">
        <v>244</v>
      </c>
      <c r="S12" s="270" t="s">
        <v>118</v>
      </c>
      <c r="T12" s="271" t="s">
        <v>245</v>
      </c>
      <c r="U12" s="270" t="s">
        <v>118</v>
      </c>
      <c r="V12" s="274" t="s">
        <v>20</v>
      </c>
      <c r="W12" s="269" t="s">
        <v>123</v>
      </c>
      <c r="X12" s="269" t="s">
        <v>124</v>
      </c>
      <c r="Y12" s="288" t="s">
        <v>250</v>
      </c>
      <c r="Z12" s="143" t="s">
        <v>126</v>
      </c>
    </row>
    <row r="13" spans="1:27" ht="218" thickBot="1" x14ac:dyDescent="0.4">
      <c r="A13" s="68" t="s">
        <v>133</v>
      </c>
      <c r="B13" s="277" t="s">
        <v>206</v>
      </c>
      <c r="C13" s="53" t="s">
        <v>134</v>
      </c>
      <c r="D13" s="195" t="s">
        <v>54</v>
      </c>
      <c r="E13" s="245">
        <f>AVERAGE(F13:J13)</f>
        <v>42</v>
      </c>
      <c r="F13" s="195">
        <f>Antsla!E20</f>
        <v>40</v>
      </c>
      <c r="G13" s="195">
        <f>Rõuge!E20</f>
        <v>40</v>
      </c>
      <c r="H13" s="195">
        <f>Setomaa!E20</f>
        <v>40</v>
      </c>
      <c r="I13" s="195">
        <f>'Võru linn'!E20</f>
        <v>50</v>
      </c>
      <c r="J13" s="195">
        <f>'Võru vald'!E20</f>
        <v>40</v>
      </c>
      <c r="K13" s="245">
        <v>2020</v>
      </c>
      <c r="L13" s="300" t="e">
        <f t="shared" si="0"/>
        <v>#DIV/0!</v>
      </c>
      <c r="M13" s="297"/>
      <c r="N13" s="297"/>
      <c r="O13" s="297"/>
      <c r="P13" s="297"/>
      <c r="Q13" s="297"/>
      <c r="R13" s="245">
        <v>60</v>
      </c>
      <c r="S13" s="275" t="s">
        <v>109</v>
      </c>
      <c r="T13" s="245">
        <v>65</v>
      </c>
      <c r="U13" s="195" t="s">
        <v>74</v>
      </c>
      <c r="V13" s="4" t="s">
        <v>136</v>
      </c>
      <c r="W13" s="53" t="s">
        <v>137</v>
      </c>
      <c r="X13" s="53" t="s">
        <v>138</v>
      </c>
      <c r="Y13" s="287" t="s">
        <v>249</v>
      </c>
      <c r="Z13" s="69" t="s">
        <v>140</v>
      </c>
    </row>
    <row r="14" spans="1:27" ht="55.5" customHeight="1" thickBot="1" x14ac:dyDescent="0.4">
      <c r="A14" s="122" t="s">
        <v>141</v>
      </c>
      <c r="B14" s="123" t="s">
        <v>159</v>
      </c>
      <c r="C14" s="123" t="s">
        <v>142</v>
      </c>
      <c r="D14" s="162" t="s">
        <v>143</v>
      </c>
      <c r="E14" s="244">
        <f>SUM(F14:J14)</f>
        <v>21</v>
      </c>
      <c r="F14" s="162">
        <f>Antsla!E21</f>
        <v>3</v>
      </c>
      <c r="G14" s="162">
        <f>Rõuge!E21</f>
        <v>8</v>
      </c>
      <c r="H14" s="162">
        <f>Setomaa!E21</f>
        <v>2</v>
      </c>
      <c r="I14" s="162">
        <f>'Võru linn'!E21</f>
        <v>4</v>
      </c>
      <c r="J14" s="162">
        <f>'Võru vald'!E21</f>
        <v>4</v>
      </c>
      <c r="K14" s="244">
        <v>2021</v>
      </c>
      <c r="L14" s="298">
        <f>SUM(M14:Q14)</f>
        <v>0</v>
      </c>
      <c r="M14" s="292"/>
      <c r="N14" s="292"/>
      <c r="O14" s="292"/>
      <c r="P14" s="292"/>
      <c r="Q14" s="292"/>
      <c r="R14" s="285">
        <f>5*24</f>
        <v>120</v>
      </c>
      <c r="S14" s="268" t="s">
        <v>144</v>
      </c>
      <c r="T14" s="285">
        <f>5*84</f>
        <v>420</v>
      </c>
      <c r="U14" s="162" t="s">
        <v>145</v>
      </c>
      <c r="V14" s="149" t="s">
        <v>20</v>
      </c>
      <c r="W14" s="123" t="s">
        <v>146</v>
      </c>
      <c r="X14" s="123" t="s">
        <v>147</v>
      </c>
      <c r="Y14" s="123" t="s">
        <v>260</v>
      </c>
      <c r="Z14" s="236"/>
    </row>
    <row r="15" spans="1:27" ht="68.5" customHeight="1" thickBot="1" x14ac:dyDescent="0.4">
      <c r="A15" s="150" t="s">
        <v>141</v>
      </c>
      <c r="B15" s="151" t="s">
        <v>159</v>
      </c>
      <c r="C15" s="151" t="s">
        <v>150</v>
      </c>
      <c r="D15" s="197" t="s">
        <v>143</v>
      </c>
      <c r="E15" s="198">
        <f>SUM(F15:J15)</f>
        <v>21</v>
      </c>
      <c r="F15" s="198">
        <f>Antsla!E22</f>
        <v>3</v>
      </c>
      <c r="G15" s="198">
        <f>Rõuge!E22</f>
        <v>6</v>
      </c>
      <c r="H15" s="198">
        <f>Setomaa!E22</f>
        <v>2</v>
      </c>
      <c r="I15" s="198">
        <f>'Võru linn'!E22</f>
        <v>6</v>
      </c>
      <c r="J15" s="198">
        <f>'Võru vald'!E22</f>
        <v>4</v>
      </c>
      <c r="K15" s="198">
        <v>2021</v>
      </c>
      <c r="L15" s="295">
        <f>SUM(M15:Q15)</f>
        <v>0</v>
      </c>
      <c r="M15" s="290"/>
      <c r="N15" s="290"/>
      <c r="O15" s="290"/>
      <c r="P15" s="290"/>
      <c r="Q15" s="290"/>
      <c r="R15" s="198">
        <f>5*24</f>
        <v>120</v>
      </c>
      <c r="S15" s="163" t="s">
        <v>144</v>
      </c>
      <c r="T15" s="198">
        <f>5*84</f>
        <v>420</v>
      </c>
      <c r="U15" s="197" t="s">
        <v>145</v>
      </c>
      <c r="V15" s="152" t="s">
        <v>102</v>
      </c>
      <c r="W15" s="151"/>
      <c r="X15" s="151" t="s">
        <v>147</v>
      </c>
      <c r="Y15" s="123" t="s">
        <v>260</v>
      </c>
      <c r="Z15" s="237"/>
    </row>
    <row r="16" spans="1:27" ht="58.5" customHeight="1" thickBot="1" x14ac:dyDescent="0.4">
      <c r="A16" s="150" t="s">
        <v>141</v>
      </c>
      <c r="B16" s="151" t="s">
        <v>159</v>
      </c>
      <c r="C16" s="151" t="s">
        <v>152</v>
      </c>
      <c r="D16" s="197" t="s">
        <v>143</v>
      </c>
      <c r="E16" s="198">
        <f>SUM(F16:J16)</f>
        <v>2</v>
      </c>
      <c r="F16" s="198">
        <f>Antsla!E23</f>
        <v>0</v>
      </c>
      <c r="G16" s="198">
        <f>Rõuge!E23</f>
        <v>0</v>
      </c>
      <c r="H16" s="198">
        <f>Setomaa!E23</f>
        <v>0</v>
      </c>
      <c r="I16" s="198">
        <f>'Võru linn'!E23</f>
        <v>2</v>
      </c>
      <c r="J16" s="198">
        <f>'Võru vald'!E23</f>
        <v>0</v>
      </c>
      <c r="K16" s="198">
        <v>2021</v>
      </c>
      <c r="L16" s="295">
        <f t="shared" ref="L16:L17" si="1">SUM(M16:Q16)</f>
        <v>0</v>
      </c>
      <c r="M16" s="290"/>
      <c r="N16" s="290"/>
      <c r="O16" s="290"/>
      <c r="P16" s="290"/>
      <c r="Q16" s="290"/>
      <c r="R16" s="198">
        <f>5*8</f>
        <v>40</v>
      </c>
      <c r="S16" s="163" t="s">
        <v>144</v>
      </c>
      <c r="T16" s="198">
        <f>5*25</f>
        <v>125</v>
      </c>
      <c r="U16" s="197" t="s">
        <v>145</v>
      </c>
      <c r="V16" s="154" t="s">
        <v>102</v>
      </c>
      <c r="W16" s="151"/>
      <c r="X16" s="151" t="s">
        <v>147</v>
      </c>
      <c r="Y16" s="123" t="s">
        <v>260</v>
      </c>
      <c r="Z16" s="237"/>
    </row>
    <row r="17" spans="1:26" ht="66" customHeight="1" x14ac:dyDescent="0.35">
      <c r="A17" s="150" t="s">
        <v>141</v>
      </c>
      <c r="B17" s="151" t="s">
        <v>159</v>
      </c>
      <c r="C17" s="151" t="s">
        <v>153</v>
      </c>
      <c r="D17" s="197" t="s">
        <v>143</v>
      </c>
      <c r="E17" s="198">
        <f>SUM(F17:J17)</f>
        <v>4</v>
      </c>
      <c r="F17" s="198">
        <f>Antsla!E24</f>
        <v>0</v>
      </c>
      <c r="G17" s="198">
        <f>Rõuge!E24</f>
        <v>0</v>
      </c>
      <c r="H17" s="198">
        <f>Setomaa!E24</f>
        <v>1</v>
      </c>
      <c r="I17" s="198">
        <f>'Võru linn'!E24</f>
        <v>1</v>
      </c>
      <c r="J17" s="198">
        <f>'Võru vald'!E24</f>
        <v>2</v>
      </c>
      <c r="K17" s="198">
        <v>2021</v>
      </c>
      <c r="L17" s="295">
        <f t="shared" si="1"/>
        <v>0</v>
      </c>
      <c r="M17" s="290"/>
      <c r="N17" s="290"/>
      <c r="O17" s="290"/>
      <c r="P17" s="290"/>
      <c r="Q17" s="290"/>
      <c r="R17" s="198">
        <f>5*16</f>
        <v>80</v>
      </c>
      <c r="S17" s="163" t="s">
        <v>144</v>
      </c>
      <c r="T17" s="198">
        <f>5*48</f>
        <v>240</v>
      </c>
      <c r="U17" s="197" t="s">
        <v>145</v>
      </c>
      <c r="V17" s="154" t="s">
        <v>102</v>
      </c>
      <c r="W17" s="151"/>
      <c r="X17" s="151" t="s">
        <v>147</v>
      </c>
      <c r="Y17" s="123" t="s">
        <v>260</v>
      </c>
      <c r="Z17" s="237"/>
    </row>
    <row r="18" spans="1:26" s="228" customFormat="1" ht="101.15" customHeight="1" thickBot="1" x14ac:dyDescent="0.4">
      <c r="A18" s="229" t="s">
        <v>162</v>
      </c>
      <c r="B18" s="230" t="s">
        <v>206</v>
      </c>
      <c r="C18" s="230" t="s">
        <v>168</v>
      </c>
      <c r="D18" s="231" t="s">
        <v>54</v>
      </c>
      <c r="E18" s="232" t="s">
        <v>236</v>
      </c>
      <c r="F18" s="231">
        <f>Antsla!E28</f>
        <v>70.400000000000006</v>
      </c>
      <c r="G18" s="231">
        <f>Rõuge!E28</f>
        <v>79.5</v>
      </c>
      <c r="H18" s="231">
        <f>Setomaa!E28</f>
        <v>76.2</v>
      </c>
      <c r="I18" s="231">
        <f>'Võru linn'!E28</f>
        <v>83.9</v>
      </c>
      <c r="J18" s="231">
        <f>'Võru vald'!E28</f>
        <v>85</v>
      </c>
      <c r="K18" s="232">
        <v>2020</v>
      </c>
      <c r="L18" s="299" t="e">
        <f t="shared" si="0"/>
        <v>#DIV/0!</v>
      </c>
      <c r="M18" s="291"/>
      <c r="N18" s="291"/>
      <c r="O18" s="291"/>
      <c r="P18" s="291"/>
      <c r="Q18" s="291"/>
      <c r="R18" s="232">
        <v>85</v>
      </c>
      <c r="S18" s="233" t="s">
        <v>251</v>
      </c>
      <c r="T18" s="232">
        <v>85</v>
      </c>
      <c r="U18" s="232" t="s">
        <v>251</v>
      </c>
      <c r="V18" s="234" t="s">
        <v>164</v>
      </c>
      <c r="W18" s="230" t="s">
        <v>170</v>
      </c>
      <c r="X18" s="230" t="s">
        <v>166</v>
      </c>
      <c r="Y18" s="302" t="s">
        <v>261</v>
      </c>
      <c r="Z18" s="235"/>
    </row>
    <row r="20" spans="1:26" x14ac:dyDescent="0.35">
      <c r="E20" s="267"/>
    </row>
  </sheetData>
  <conditionalFormatting sqref="M5:Q5">
    <cfRule type="cellIs" dxfId="32" priority="40" operator="greaterThanOrEqual">
      <formula>50</formula>
    </cfRule>
    <cfRule type="cellIs" dxfId="31" priority="39" operator="lessThan">
      <formula>50</formula>
    </cfRule>
  </conditionalFormatting>
  <conditionalFormatting sqref="L2:Q2">
    <cfRule type="cellIs" dxfId="30" priority="46" operator="lessThanOrEqual">
      <formula>70.2</formula>
    </cfRule>
    <cfRule type="cellIs" dxfId="29" priority="45" operator="greaterThanOrEqual">
      <formula>70.2</formula>
    </cfRule>
  </conditionalFormatting>
  <conditionalFormatting sqref="M4:Q4">
    <cfRule type="cellIs" dxfId="28" priority="42" operator="greaterThan">
      <formula>99</formula>
    </cfRule>
    <cfRule type="cellIs" dxfId="27" priority="41" operator="lessThan">
      <formula>100</formula>
    </cfRule>
  </conditionalFormatting>
  <conditionalFormatting sqref="M6:Q6">
    <cfRule type="cellIs" dxfId="26" priority="38" operator="greaterThanOrEqual">
      <formula>$R$6</formula>
    </cfRule>
    <cfRule type="cellIs" dxfId="25" priority="37" operator="lessThan">
      <formula>$R$6</formula>
    </cfRule>
  </conditionalFormatting>
  <conditionalFormatting sqref="M7:Q7">
    <cfRule type="cellIs" dxfId="24" priority="36" operator="greaterThanOrEqual">
      <formula>$R$7</formula>
    </cfRule>
    <cfRule type="cellIs" dxfId="23" priority="35" operator="lessThan">
      <formula>55</formula>
    </cfRule>
  </conditionalFormatting>
  <conditionalFormatting sqref="M8:Q8">
    <cfRule type="cellIs" dxfId="22" priority="34" operator="equal">
      <formula>"BA"</formula>
    </cfRule>
    <cfRule type="cellIs" dxfId="21" priority="33" operator="equal">
      <formula>"ED"</formula>
    </cfRule>
    <cfRule type="cellIs" dxfId="20" priority="32" operator="equal">
      <formula>"EE"</formula>
    </cfRule>
    <cfRule type="cellIs" dxfId="19" priority="31" operator="equal">
      <formula>"AM"</formula>
    </cfRule>
  </conditionalFormatting>
  <conditionalFormatting sqref="M9:Q10">
    <cfRule type="cellIs" dxfId="18" priority="30" operator="equal">
      <formula>"EE"</formula>
    </cfRule>
    <cfRule type="cellIs" dxfId="17" priority="29" operator="equal">
      <formula>"ED"</formula>
    </cfRule>
    <cfRule type="cellIs" dxfId="16" priority="28" operator="equal">
      <formula>"BA"</formula>
    </cfRule>
  </conditionalFormatting>
  <conditionalFormatting sqref="M11:Q11">
    <cfRule type="cellIs" dxfId="15" priority="27" operator="greaterThanOrEqual">
      <formula>$R$11</formula>
    </cfRule>
    <cfRule type="cellIs" dxfId="14" priority="26" operator="lessThan">
      <formula>$R$11</formula>
    </cfRule>
  </conditionalFormatting>
  <conditionalFormatting sqref="M13:Q13">
    <cfRule type="cellIs" dxfId="13" priority="23" operator="greaterThanOrEqual">
      <formula>$R$13</formula>
    </cfRule>
    <cfRule type="cellIs" dxfId="12" priority="22" operator="lessThan">
      <formula>$R$13</formula>
    </cfRule>
  </conditionalFormatting>
  <conditionalFormatting sqref="M18:Q18">
    <cfRule type="cellIs" dxfId="11" priority="14" operator="lessThan">
      <formula>$R$18</formula>
    </cfRule>
  </conditionalFormatting>
  <conditionalFormatting sqref="L3:Q3">
    <cfRule type="cellIs" dxfId="10" priority="11" operator="lessThan">
      <formula>42</formula>
    </cfRule>
    <cfRule type="cellIs" dxfId="9" priority="9" operator="greaterThan">
      <formula>41</formula>
    </cfRule>
  </conditionalFormatting>
  <conditionalFormatting sqref="L12:Q12">
    <cfRule type="cellIs" dxfId="8" priority="8" operator="lessThan">
      <formula>$R$12</formula>
    </cfRule>
    <cfRule type="cellIs" dxfId="7" priority="7" operator="greaterThanOrEqual">
      <formula>$R$12</formula>
    </cfRule>
  </conditionalFormatting>
  <conditionalFormatting sqref="L14:Q15">
    <cfRule type="cellIs" dxfId="6" priority="6" operator="greaterThanOrEqual">
      <formula>$R$14</formula>
    </cfRule>
    <cfRule type="cellIs" dxfId="5" priority="5" operator="lessThan">
      <formula>$R$14</formula>
    </cfRule>
  </conditionalFormatting>
  <conditionalFormatting sqref="L16:Q17">
    <cfRule type="cellIs" dxfId="4" priority="4" operator="greaterThanOrEqual">
      <formula>$R$16</formula>
    </cfRule>
    <cfRule type="cellIs" dxfId="3" priority="3" operator="lessThan">
      <formula>$R$16</formula>
    </cfRule>
  </conditionalFormatting>
  <conditionalFormatting sqref="L18:Q18">
    <cfRule type="cellIs" dxfId="2" priority="2" operator="greaterThanOrEqual">
      <formula>$R$18</formula>
    </cfRule>
    <cfRule type="cellIs" dxfId="1" priority="1" operator="lessThan">
      <formula>$R$18</formula>
    </cfRule>
  </conditionalFormatting>
  <hyperlinks>
    <hyperlink ref="V2" r:id="rId1" xr:uid="{0456E25C-471A-4909-8B3F-12276DB4517E}"/>
    <hyperlink ref="V6" r:id="rId2" xr:uid="{60FCBBA0-5970-49F6-94D3-232032EEDFF5}"/>
    <hyperlink ref="V7" r:id="rId3" xr:uid="{B95D7D43-36CF-4353-9CFA-D218A394EC88}"/>
    <hyperlink ref="V11" r:id="rId4" xr:uid="{385CBACE-EDA4-4AAD-95A7-FF03BC625805}"/>
    <hyperlink ref="V13" r:id="rId5" xr:uid="{CC2B2203-DA34-4AC7-BD1E-92E60934A04F}"/>
    <hyperlink ref="Z13" r:id="rId6" xr:uid="{19DCDF37-D317-4B0A-856C-57A86BF68634}"/>
    <hyperlink ref="V18" r:id="rId7" xr:uid="{26AC4AB6-2467-4D1B-8F95-99D90859D966}"/>
    <hyperlink ref="Y11" r:id="rId8" xr:uid="{3B8C45D8-2C4B-499C-81C2-17A29886A838}"/>
    <hyperlink ref="Y12" r:id="rId9" xr:uid="{71BDEA23-D953-485D-8311-17C788BD1CCB}"/>
    <hyperlink ref="Y13" r:id="rId10" display="https://minuomavalitsus.fin.ee/et/kov/" xr:uid="{01E2A180-67B2-478A-A8FA-D117B93269B6}"/>
  </hyperlinks>
  <pageMargins left="0.7" right="0.7" top="0.75" bottom="0.75" header="0.3" footer="0.3"/>
  <pageSetup paperSize="9" orientation="portrait" horizontalDpi="0" verticalDpi="0" r:id="rId11"/>
  <legacy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5"/>
  <sheetViews>
    <sheetView zoomScale="70" zoomScaleNormal="70" workbookViewId="0">
      <pane xSplit="3" ySplit="1" topLeftCell="D17" activePane="bottomRight" state="frozen"/>
      <selection pane="topRight" activeCell="C1" sqref="C1"/>
      <selection pane="bottomLeft" activeCell="A2" sqref="A2"/>
      <selection pane="bottomRight" activeCell="G18" sqref="G18"/>
    </sheetView>
  </sheetViews>
  <sheetFormatPr defaultColWidth="14.453125" defaultRowHeight="14.5" x14ac:dyDescent="0.35"/>
  <cols>
    <col min="1" max="1" width="14" style="160" bestFit="1" customWidth="1"/>
    <col min="2" max="2" width="12.453125" style="227" customWidth="1"/>
    <col min="3" max="3" width="34.453125" style="160" customWidth="1"/>
    <col min="4" max="4" width="12.81640625" style="204" customWidth="1"/>
    <col min="5" max="5" width="8.81640625" style="204" customWidth="1"/>
    <col min="6" max="6" width="13.1796875" style="204" customWidth="1"/>
    <col min="7" max="7" width="13.81640625" style="204" customWidth="1"/>
    <col min="8" max="8" width="16.453125" style="204" customWidth="1"/>
    <col min="9" max="9" width="14.54296875" style="204" customWidth="1"/>
    <col min="10" max="10" width="16.1796875" style="204" customWidth="1"/>
    <col min="11" max="11" width="18.54296875" style="160" bestFit="1" customWidth="1"/>
    <col min="12" max="12" width="65.1796875" style="160" customWidth="1"/>
    <col min="13" max="13" width="45.81640625" style="160" customWidth="1"/>
    <col min="14" max="14" width="57.453125" style="160" customWidth="1"/>
    <col min="15" max="15" width="49.1796875" style="160" customWidth="1"/>
    <col min="16" max="16" width="28.453125" style="160" customWidth="1"/>
    <col min="17" max="27" width="8.54296875" style="160" customWidth="1"/>
    <col min="28" max="16384" width="14.453125" style="160"/>
  </cols>
  <sheetData>
    <row r="1" spans="1:16" s="32" customFormat="1" ht="15" thickBot="1" x14ac:dyDescent="0.4">
      <c r="A1" s="121" t="s">
        <v>0</v>
      </c>
      <c r="B1" s="220" t="s">
        <v>235</v>
      </c>
      <c r="C1" s="121" t="s">
        <v>1</v>
      </c>
      <c r="D1" s="161" t="s">
        <v>2</v>
      </c>
      <c r="E1" s="161" t="s">
        <v>3</v>
      </c>
      <c r="F1" s="161" t="s">
        <v>4</v>
      </c>
      <c r="G1" s="161" t="s">
        <v>5</v>
      </c>
      <c r="H1" s="161" t="s">
        <v>6</v>
      </c>
      <c r="I1" s="161" t="s">
        <v>7</v>
      </c>
      <c r="J1" s="161" t="s">
        <v>6</v>
      </c>
      <c r="K1" s="121" t="s">
        <v>8</v>
      </c>
      <c r="L1" s="121" t="s">
        <v>9</v>
      </c>
      <c r="M1" s="121" t="s">
        <v>10</v>
      </c>
      <c r="N1" s="121" t="s">
        <v>11</v>
      </c>
      <c r="O1" s="121" t="s">
        <v>12</v>
      </c>
    </row>
    <row r="2" spans="1:16" ht="87" x14ac:dyDescent="0.35">
      <c r="A2" s="122" t="s">
        <v>13</v>
      </c>
      <c r="B2" s="217" t="s">
        <v>206</v>
      </c>
      <c r="C2" s="123" t="s">
        <v>14</v>
      </c>
      <c r="D2" s="162" t="s">
        <v>15</v>
      </c>
      <c r="E2" s="162" t="s">
        <v>16</v>
      </c>
      <c r="F2" s="162">
        <v>2019</v>
      </c>
      <c r="G2" s="162" t="s">
        <v>17</v>
      </c>
      <c r="H2" s="186" t="s">
        <v>18</v>
      </c>
      <c r="I2" s="162" t="s">
        <v>19</v>
      </c>
      <c r="J2" s="186" t="s">
        <v>18</v>
      </c>
      <c r="K2" s="124" t="s">
        <v>20</v>
      </c>
      <c r="L2" s="217" t="s">
        <v>21</v>
      </c>
      <c r="M2" s="217" t="s">
        <v>22</v>
      </c>
      <c r="N2" s="217" t="s">
        <v>23</v>
      </c>
      <c r="O2" s="219"/>
      <c r="P2" s="32"/>
    </row>
    <row r="3" spans="1:16" ht="29.5" thickBot="1" x14ac:dyDescent="0.4">
      <c r="A3" s="125" t="s">
        <v>13</v>
      </c>
      <c r="B3" s="126" t="s">
        <v>206</v>
      </c>
      <c r="C3" s="126" t="s">
        <v>24</v>
      </c>
      <c r="D3" s="164" t="s">
        <v>15</v>
      </c>
      <c r="E3" s="164" t="s">
        <v>25</v>
      </c>
      <c r="F3" s="164">
        <v>2019</v>
      </c>
      <c r="G3" s="164" t="s">
        <v>26</v>
      </c>
      <c r="H3" s="165" t="s">
        <v>27</v>
      </c>
      <c r="I3" s="164" t="s">
        <v>28</v>
      </c>
      <c r="J3" s="165" t="s">
        <v>27</v>
      </c>
      <c r="K3" s="127"/>
      <c r="L3" s="126" t="s">
        <v>29</v>
      </c>
      <c r="M3" s="126"/>
      <c r="N3" s="217" t="s">
        <v>23</v>
      </c>
      <c r="O3" s="128"/>
      <c r="P3" s="32"/>
    </row>
    <row r="4" spans="1:16" ht="74.5" x14ac:dyDescent="0.35">
      <c r="A4" s="41" t="s">
        <v>30</v>
      </c>
      <c r="B4" s="42" t="s">
        <v>159</v>
      </c>
      <c r="C4" s="42" t="s">
        <v>31</v>
      </c>
      <c r="D4" s="166" t="s">
        <v>32</v>
      </c>
      <c r="E4" s="167">
        <v>16508.400000000001</v>
      </c>
      <c r="F4" s="167">
        <v>2021</v>
      </c>
      <c r="G4" s="168">
        <v>32000000</v>
      </c>
      <c r="H4" s="169" t="s">
        <v>33</v>
      </c>
      <c r="I4" s="168">
        <v>32000000</v>
      </c>
      <c r="J4" s="168" t="s">
        <v>34</v>
      </c>
      <c r="K4" s="57" t="s">
        <v>20</v>
      </c>
      <c r="L4" s="42" t="s">
        <v>35</v>
      </c>
      <c r="M4" s="42" t="s">
        <v>36</v>
      </c>
      <c r="N4" s="42" t="s">
        <v>37</v>
      </c>
      <c r="O4" s="58"/>
      <c r="P4" s="32"/>
    </row>
    <row r="5" spans="1:16" ht="43.5" x14ac:dyDescent="0.35">
      <c r="A5" s="44" t="s">
        <v>30</v>
      </c>
      <c r="B5" s="45" t="s">
        <v>159</v>
      </c>
      <c r="C5" s="45" t="s">
        <v>38</v>
      </c>
      <c r="D5" s="170" t="s">
        <v>39</v>
      </c>
      <c r="E5" s="210" t="s">
        <v>40</v>
      </c>
      <c r="F5" s="171">
        <v>2021</v>
      </c>
      <c r="G5" s="172">
        <v>42</v>
      </c>
      <c r="H5" s="173" t="s">
        <v>41</v>
      </c>
      <c r="I5" s="172">
        <v>42</v>
      </c>
      <c r="J5" s="172" t="s">
        <v>42</v>
      </c>
      <c r="K5" s="48" t="s">
        <v>43</v>
      </c>
      <c r="L5" s="45" t="s">
        <v>44</v>
      </c>
      <c r="M5" s="45"/>
      <c r="N5" s="45" t="s">
        <v>45</v>
      </c>
      <c r="O5" s="60"/>
      <c r="P5" s="32"/>
    </row>
    <row r="6" spans="1:16" ht="29" x14ac:dyDescent="0.35">
      <c r="A6" s="44" t="s">
        <v>30</v>
      </c>
      <c r="B6" s="157" t="s">
        <v>159</v>
      </c>
      <c r="C6" s="157" t="s">
        <v>46</v>
      </c>
      <c r="D6" s="170" t="s">
        <v>47</v>
      </c>
      <c r="E6" s="170">
        <v>1932.06</v>
      </c>
      <c r="F6" s="170">
        <v>2021</v>
      </c>
      <c r="G6" s="170">
        <v>6933.5</v>
      </c>
      <c r="H6" s="174" t="s">
        <v>48</v>
      </c>
      <c r="I6" s="170">
        <v>6933.5</v>
      </c>
      <c r="J6" s="170" t="s">
        <v>49</v>
      </c>
      <c r="K6" s="158" t="s">
        <v>50</v>
      </c>
      <c r="L6" s="157" t="s">
        <v>51</v>
      </c>
      <c r="M6" s="157"/>
      <c r="N6" s="157" t="s">
        <v>37</v>
      </c>
      <c r="O6" s="159"/>
      <c r="P6" s="32"/>
    </row>
    <row r="7" spans="1:16" ht="73" thickBot="1" x14ac:dyDescent="0.4">
      <c r="A7" s="46" t="s">
        <v>30</v>
      </c>
      <c r="B7" s="47" t="s">
        <v>159</v>
      </c>
      <c r="C7" s="47" t="s">
        <v>52</v>
      </c>
      <c r="D7" s="175" t="s">
        <v>53</v>
      </c>
      <c r="E7" s="175">
        <v>90</v>
      </c>
      <c r="F7" s="175">
        <v>2021</v>
      </c>
      <c r="G7" s="175">
        <v>100</v>
      </c>
      <c r="H7" s="176" t="s">
        <v>54</v>
      </c>
      <c r="I7" s="177">
        <v>100</v>
      </c>
      <c r="J7" s="177" t="s">
        <v>54</v>
      </c>
      <c r="K7" s="49" t="s">
        <v>55</v>
      </c>
      <c r="L7" s="62" t="s">
        <v>56</v>
      </c>
      <c r="M7" s="47" t="s">
        <v>57</v>
      </c>
      <c r="N7" s="47" t="s">
        <v>58</v>
      </c>
      <c r="O7" s="63"/>
      <c r="P7" s="32"/>
    </row>
    <row r="8" spans="1:16" ht="141" customHeight="1" x14ac:dyDescent="0.35">
      <c r="A8" s="122" t="s">
        <v>59</v>
      </c>
      <c r="B8" s="123" t="s">
        <v>206</v>
      </c>
      <c r="C8" s="123" t="s">
        <v>60</v>
      </c>
      <c r="D8" s="163" t="s">
        <v>54</v>
      </c>
      <c r="E8" s="163">
        <v>0.4</v>
      </c>
      <c r="F8" s="163">
        <v>2022</v>
      </c>
      <c r="G8" s="163">
        <v>20</v>
      </c>
      <c r="H8" s="178" t="s">
        <v>61</v>
      </c>
      <c r="I8" s="163">
        <v>50</v>
      </c>
      <c r="J8" s="179" t="s">
        <v>61</v>
      </c>
      <c r="K8" s="124" t="s">
        <v>55</v>
      </c>
      <c r="L8" s="123" t="s">
        <v>62</v>
      </c>
      <c r="M8" s="123" t="s">
        <v>63</v>
      </c>
      <c r="N8" s="123" t="s">
        <v>64</v>
      </c>
      <c r="O8" s="129" t="s">
        <v>65</v>
      </c>
      <c r="P8" s="32"/>
    </row>
    <row r="9" spans="1:16" ht="29.5" thickBot="1" x14ac:dyDescent="0.4">
      <c r="A9" s="125" t="s">
        <v>59</v>
      </c>
      <c r="B9" s="126" t="s">
        <v>206</v>
      </c>
      <c r="C9" s="126" t="s">
        <v>66</v>
      </c>
      <c r="D9" s="164" t="s">
        <v>39</v>
      </c>
      <c r="E9" s="265">
        <v>31.7</v>
      </c>
      <c r="F9" s="164">
        <v>2022</v>
      </c>
      <c r="G9" s="180">
        <v>50</v>
      </c>
      <c r="H9" s="181" t="s">
        <v>61</v>
      </c>
      <c r="I9" s="180">
        <v>70</v>
      </c>
      <c r="J9" s="180" t="s">
        <v>61</v>
      </c>
      <c r="K9" s="127"/>
      <c r="L9" s="126" t="s">
        <v>67</v>
      </c>
      <c r="M9" s="126"/>
      <c r="N9" s="126" t="s">
        <v>68</v>
      </c>
      <c r="O9" s="130"/>
      <c r="P9" s="32"/>
    </row>
    <row r="10" spans="1:16" ht="116" x14ac:dyDescent="0.35">
      <c r="A10" s="41" t="s">
        <v>69</v>
      </c>
      <c r="B10" s="43" t="s">
        <v>206</v>
      </c>
      <c r="C10" s="43" t="s">
        <v>70</v>
      </c>
      <c r="D10" s="166" t="s">
        <v>71</v>
      </c>
      <c r="E10" s="166" t="s">
        <v>72</v>
      </c>
      <c r="F10" s="166">
        <v>2021</v>
      </c>
      <c r="G10" s="166"/>
      <c r="H10" s="182" t="s">
        <v>73</v>
      </c>
      <c r="I10" s="166"/>
      <c r="J10" s="166" t="s">
        <v>74</v>
      </c>
      <c r="K10" s="64" t="s">
        <v>75</v>
      </c>
      <c r="L10" s="43" t="s">
        <v>76</v>
      </c>
      <c r="M10" s="43" t="s">
        <v>77</v>
      </c>
      <c r="N10" s="43" t="s">
        <v>78</v>
      </c>
      <c r="O10" s="116" t="s">
        <v>79</v>
      </c>
      <c r="P10" s="32"/>
    </row>
    <row r="11" spans="1:16" ht="58" x14ac:dyDescent="0.35">
      <c r="A11" s="44" t="s">
        <v>69</v>
      </c>
      <c r="B11" s="45" t="s">
        <v>159</v>
      </c>
      <c r="C11" s="45" t="s">
        <v>80</v>
      </c>
      <c r="D11" s="171" t="s">
        <v>81</v>
      </c>
      <c r="E11" s="171"/>
      <c r="F11" s="171">
        <v>2021</v>
      </c>
      <c r="G11" s="171">
        <v>55</v>
      </c>
      <c r="H11" s="183" t="s">
        <v>73</v>
      </c>
      <c r="I11" s="171">
        <v>55</v>
      </c>
      <c r="J11" s="171" t="s">
        <v>74</v>
      </c>
      <c r="K11" s="48" t="s">
        <v>75</v>
      </c>
      <c r="L11" s="45" t="s">
        <v>82</v>
      </c>
      <c r="M11" s="45"/>
      <c r="N11" s="45" t="s">
        <v>58</v>
      </c>
      <c r="O11" s="65"/>
      <c r="P11" s="32"/>
    </row>
    <row r="12" spans="1:16" ht="101.5" x14ac:dyDescent="0.35">
      <c r="A12" s="44" t="s">
        <v>69</v>
      </c>
      <c r="B12" s="59" t="s">
        <v>206</v>
      </c>
      <c r="C12" s="59" t="s">
        <v>83</v>
      </c>
      <c r="D12" s="170" t="s">
        <v>84</v>
      </c>
      <c r="E12" s="171" t="s">
        <v>85</v>
      </c>
      <c r="F12" s="171">
        <v>2022</v>
      </c>
      <c r="G12" s="171" t="s">
        <v>86</v>
      </c>
      <c r="H12" s="183" t="s">
        <v>87</v>
      </c>
      <c r="I12" s="171" t="s">
        <v>88</v>
      </c>
      <c r="J12" s="171" t="s">
        <v>87</v>
      </c>
      <c r="K12" s="48"/>
      <c r="L12" s="45"/>
      <c r="M12" s="45"/>
      <c r="N12" s="45" t="s">
        <v>89</v>
      </c>
      <c r="O12" s="65"/>
      <c r="P12" s="32"/>
    </row>
    <row r="13" spans="1:16" ht="102" thickBot="1" x14ac:dyDescent="0.4">
      <c r="A13" s="46" t="s">
        <v>69</v>
      </c>
      <c r="B13" s="61" t="s">
        <v>206</v>
      </c>
      <c r="C13" s="61" t="s">
        <v>90</v>
      </c>
      <c r="D13" s="184" t="s">
        <v>84</v>
      </c>
      <c r="E13" s="175" t="s">
        <v>86</v>
      </c>
      <c r="F13" s="175">
        <v>2022</v>
      </c>
      <c r="G13" s="175" t="s">
        <v>88</v>
      </c>
      <c r="H13" s="185" t="s">
        <v>87</v>
      </c>
      <c r="I13" s="175" t="s">
        <v>91</v>
      </c>
      <c r="J13" s="175" t="s">
        <v>87</v>
      </c>
      <c r="K13" s="49"/>
      <c r="L13" s="47"/>
      <c r="M13" s="47"/>
      <c r="N13" s="47" t="s">
        <v>89</v>
      </c>
      <c r="O13" s="66"/>
      <c r="P13" s="32"/>
    </row>
    <row r="14" spans="1:16" ht="174" x14ac:dyDescent="0.35">
      <c r="A14" s="122" t="s">
        <v>92</v>
      </c>
      <c r="B14" s="123" t="s">
        <v>206</v>
      </c>
      <c r="C14" s="123" t="s">
        <v>93</v>
      </c>
      <c r="D14" s="162" t="s">
        <v>94</v>
      </c>
      <c r="E14" s="162" t="s">
        <v>86</v>
      </c>
      <c r="F14" s="162">
        <v>2020</v>
      </c>
      <c r="G14" s="162" t="s">
        <v>88</v>
      </c>
      <c r="H14" s="186" t="s">
        <v>87</v>
      </c>
      <c r="I14" s="162" t="s">
        <v>91</v>
      </c>
      <c r="J14" s="162" t="s">
        <v>87</v>
      </c>
      <c r="K14" s="131" t="s">
        <v>95</v>
      </c>
      <c r="L14" s="123" t="s">
        <v>96</v>
      </c>
      <c r="M14" s="123" t="s">
        <v>97</v>
      </c>
      <c r="N14" s="123" t="s">
        <v>98</v>
      </c>
      <c r="O14" s="132" t="s">
        <v>99</v>
      </c>
      <c r="P14" s="67"/>
    </row>
    <row r="15" spans="1:16" ht="388.5" customHeight="1" thickBot="1" x14ac:dyDescent="0.4">
      <c r="A15" s="125" t="s">
        <v>92</v>
      </c>
      <c r="B15" s="126" t="s">
        <v>159</v>
      </c>
      <c r="C15" s="126" t="s">
        <v>100</v>
      </c>
      <c r="D15" s="164" t="s">
        <v>101</v>
      </c>
      <c r="E15" s="164">
        <v>0</v>
      </c>
      <c r="F15" s="164">
        <v>2022</v>
      </c>
      <c r="G15" s="164">
        <v>0</v>
      </c>
      <c r="H15" s="165" t="s">
        <v>101</v>
      </c>
      <c r="I15" s="164">
        <v>0</v>
      </c>
      <c r="J15" s="164" t="s">
        <v>101</v>
      </c>
      <c r="K15" s="127" t="s">
        <v>102</v>
      </c>
      <c r="L15" s="126" t="s">
        <v>103</v>
      </c>
      <c r="M15" s="126" t="s">
        <v>104</v>
      </c>
      <c r="N15" s="133" t="s">
        <v>105</v>
      </c>
      <c r="O15" s="222" t="s">
        <v>106</v>
      </c>
      <c r="P15" s="32"/>
    </row>
    <row r="16" spans="1:16" ht="409.6" thickBot="1" x14ac:dyDescent="0.4">
      <c r="A16" s="50" t="s">
        <v>107</v>
      </c>
      <c r="B16" s="51" t="s">
        <v>159</v>
      </c>
      <c r="C16" s="51" t="s">
        <v>108</v>
      </c>
      <c r="D16" s="187" t="s">
        <v>54</v>
      </c>
      <c r="E16" s="276">
        <v>26.66</v>
      </c>
      <c r="F16" s="188">
        <v>2021</v>
      </c>
      <c r="G16" s="187">
        <v>25</v>
      </c>
      <c r="H16" s="213" t="s">
        <v>109</v>
      </c>
      <c r="I16" s="187">
        <v>25</v>
      </c>
      <c r="J16" s="187" t="s">
        <v>109</v>
      </c>
      <c r="K16" s="52" t="s">
        <v>110</v>
      </c>
      <c r="L16" s="51" t="s">
        <v>111</v>
      </c>
      <c r="M16" s="51" t="s">
        <v>112</v>
      </c>
      <c r="N16" s="120" t="s">
        <v>113</v>
      </c>
      <c r="O16" s="211" t="s">
        <v>114</v>
      </c>
      <c r="P16" s="29"/>
    </row>
    <row r="17" spans="1:16" ht="238" customHeight="1" x14ac:dyDescent="0.35">
      <c r="A17" s="134" t="s">
        <v>115</v>
      </c>
      <c r="B17" s="135" t="s">
        <v>159</v>
      </c>
      <c r="C17" s="135" t="s">
        <v>116</v>
      </c>
      <c r="D17" s="189" t="s">
        <v>117</v>
      </c>
      <c r="E17" s="190">
        <v>28</v>
      </c>
      <c r="F17" s="189">
        <v>2022</v>
      </c>
      <c r="G17" s="189">
        <v>28</v>
      </c>
      <c r="H17" s="212" t="s">
        <v>118</v>
      </c>
      <c r="I17" s="189">
        <v>28</v>
      </c>
      <c r="J17" s="189" t="s">
        <v>118</v>
      </c>
      <c r="K17" s="137" t="s">
        <v>119</v>
      </c>
      <c r="L17" s="135" t="s">
        <v>120</v>
      </c>
      <c r="M17" s="135" t="s">
        <v>121</v>
      </c>
      <c r="N17" s="138" t="s">
        <v>121</v>
      </c>
      <c r="O17" s="139" t="s">
        <v>121</v>
      </c>
      <c r="P17" s="32"/>
    </row>
    <row r="18" spans="1:16" ht="232" x14ac:dyDescent="0.35">
      <c r="A18" s="140" t="s">
        <v>115</v>
      </c>
      <c r="B18" s="136" t="s">
        <v>159</v>
      </c>
      <c r="C18" s="136" t="s">
        <v>122</v>
      </c>
      <c r="D18" s="191" t="s">
        <v>117</v>
      </c>
      <c r="E18" s="192">
        <v>19130</v>
      </c>
      <c r="F18" s="191">
        <v>2022</v>
      </c>
      <c r="G18" s="192">
        <v>19279</v>
      </c>
      <c r="H18" s="191" t="s">
        <v>118</v>
      </c>
      <c r="I18" s="192">
        <v>19651</v>
      </c>
      <c r="J18" s="191" t="s">
        <v>118</v>
      </c>
      <c r="K18" s="141" t="s">
        <v>20</v>
      </c>
      <c r="L18" s="136" t="s">
        <v>123</v>
      </c>
      <c r="M18" s="136" t="s">
        <v>124</v>
      </c>
      <c r="N18" s="142" t="s">
        <v>125</v>
      </c>
      <c r="O18" s="143" t="s">
        <v>126</v>
      </c>
      <c r="P18" s="32"/>
    </row>
    <row r="19" spans="1:16" ht="261.5" thickBot="1" x14ac:dyDescent="0.4">
      <c r="A19" s="144" t="s">
        <v>115</v>
      </c>
      <c r="B19" s="145" t="s">
        <v>206</v>
      </c>
      <c r="C19" s="145" t="s">
        <v>127</v>
      </c>
      <c r="D19" s="193" t="s">
        <v>117</v>
      </c>
      <c r="E19" s="193">
        <v>0</v>
      </c>
      <c r="F19" s="193">
        <v>2021</v>
      </c>
      <c r="G19" s="193">
        <v>0</v>
      </c>
      <c r="H19" s="194" t="s">
        <v>117</v>
      </c>
      <c r="I19" s="193">
        <v>0</v>
      </c>
      <c r="J19" s="193" t="s">
        <v>117</v>
      </c>
      <c r="K19" s="146" t="s">
        <v>128</v>
      </c>
      <c r="L19" s="145" t="s">
        <v>129</v>
      </c>
      <c r="M19" s="145" t="s">
        <v>130</v>
      </c>
      <c r="N19" s="147" t="s">
        <v>131</v>
      </c>
      <c r="O19" s="148" t="s">
        <v>132</v>
      </c>
      <c r="P19" s="32"/>
    </row>
    <row r="20" spans="1:16" ht="290.5" thickBot="1" x14ac:dyDescent="0.4">
      <c r="A20" s="68" t="s">
        <v>133</v>
      </c>
      <c r="B20" s="53" t="s">
        <v>206</v>
      </c>
      <c r="C20" s="53" t="s">
        <v>134</v>
      </c>
      <c r="D20" s="195" t="s">
        <v>135</v>
      </c>
      <c r="E20" s="195">
        <v>40</v>
      </c>
      <c r="F20" s="195">
        <v>2020</v>
      </c>
      <c r="G20" s="195">
        <v>60</v>
      </c>
      <c r="H20" s="196" t="s">
        <v>109</v>
      </c>
      <c r="I20" s="195">
        <v>65</v>
      </c>
      <c r="J20" s="195" t="s">
        <v>109</v>
      </c>
      <c r="K20" s="4" t="s">
        <v>136</v>
      </c>
      <c r="L20" s="53" t="s">
        <v>137</v>
      </c>
      <c r="M20" s="53" t="s">
        <v>138</v>
      </c>
      <c r="N20" s="54" t="s">
        <v>139</v>
      </c>
      <c r="O20" s="69" t="s">
        <v>140</v>
      </c>
      <c r="P20" s="32"/>
    </row>
    <row r="21" spans="1:16" ht="43.5" x14ac:dyDescent="0.35">
      <c r="A21" s="122" t="s">
        <v>141</v>
      </c>
      <c r="B21" s="123" t="s">
        <v>159</v>
      </c>
      <c r="C21" s="123" t="s">
        <v>142</v>
      </c>
      <c r="D21" s="162" t="s">
        <v>143</v>
      </c>
      <c r="E21" s="162">
        <v>3</v>
      </c>
      <c r="F21" s="162">
        <v>2021</v>
      </c>
      <c r="G21" s="162">
        <v>24</v>
      </c>
      <c r="H21" s="186" t="s">
        <v>144</v>
      </c>
      <c r="I21" s="162">
        <v>84</v>
      </c>
      <c r="J21" s="162" t="s">
        <v>145</v>
      </c>
      <c r="K21" s="149" t="s">
        <v>20</v>
      </c>
      <c r="L21" s="123" t="s">
        <v>146</v>
      </c>
      <c r="M21" s="123" t="s">
        <v>147</v>
      </c>
      <c r="N21" s="123" t="s">
        <v>148</v>
      </c>
      <c r="O21" s="129" t="s">
        <v>149</v>
      </c>
      <c r="P21" s="32"/>
    </row>
    <row r="22" spans="1:16" ht="43.5" x14ac:dyDescent="0.35">
      <c r="A22" s="150" t="s">
        <v>141</v>
      </c>
      <c r="B22" s="151" t="s">
        <v>159</v>
      </c>
      <c r="C22" s="151" t="s">
        <v>150</v>
      </c>
      <c r="D22" s="197" t="s">
        <v>143</v>
      </c>
      <c r="E22" s="198">
        <v>3</v>
      </c>
      <c r="F22" s="198">
        <v>2021</v>
      </c>
      <c r="G22" s="197">
        <v>24</v>
      </c>
      <c r="H22" s="163" t="s">
        <v>144</v>
      </c>
      <c r="I22" s="197">
        <v>84</v>
      </c>
      <c r="J22" s="197" t="s">
        <v>145</v>
      </c>
      <c r="K22" s="152" t="s">
        <v>102</v>
      </c>
      <c r="L22" s="151" t="s">
        <v>67</v>
      </c>
      <c r="M22" s="151" t="s">
        <v>147</v>
      </c>
      <c r="N22" s="151" t="s">
        <v>148</v>
      </c>
      <c r="O22" s="153" t="s">
        <v>151</v>
      </c>
      <c r="P22" s="32"/>
    </row>
    <row r="23" spans="1:16" ht="43.5" x14ac:dyDescent="0.35">
      <c r="A23" s="150" t="s">
        <v>141</v>
      </c>
      <c r="B23" s="151" t="s">
        <v>159</v>
      </c>
      <c r="C23" s="151" t="s">
        <v>152</v>
      </c>
      <c r="D23" s="197" t="s">
        <v>143</v>
      </c>
      <c r="E23" s="198">
        <v>0</v>
      </c>
      <c r="F23" s="198">
        <v>2021</v>
      </c>
      <c r="G23" s="198">
        <v>8</v>
      </c>
      <c r="H23" s="163" t="s">
        <v>144</v>
      </c>
      <c r="I23" s="197">
        <v>24</v>
      </c>
      <c r="J23" s="197" t="s">
        <v>145</v>
      </c>
      <c r="K23" s="154" t="s">
        <v>102</v>
      </c>
      <c r="L23" s="151" t="s">
        <v>67</v>
      </c>
      <c r="M23" s="151" t="s">
        <v>147</v>
      </c>
      <c r="N23" s="151" t="s">
        <v>148</v>
      </c>
      <c r="O23" s="153" t="s">
        <v>151</v>
      </c>
      <c r="P23" s="32"/>
    </row>
    <row r="24" spans="1:16" ht="43.5" x14ac:dyDescent="0.35">
      <c r="A24" s="150" t="s">
        <v>141</v>
      </c>
      <c r="B24" s="151" t="s">
        <v>159</v>
      </c>
      <c r="C24" s="151" t="s">
        <v>153</v>
      </c>
      <c r="D24" s="197" t="s">
        <v>143</v>
      </c>
      <c r="E24" s="198">
        <v>0</v>
      </c>
      <c r="F24" s="198">
        <v>2021</v>
      </c>
      <c r="G24" s="198">
        <v>16</v>
      </c>
      <c r="H24" s="163" t="s">
        <v>144</v>
      </c>
      <c r="I24" s="197">
        <v>48</v>
      </c>
      <c r="J24" s="197" t="s">
        <v>145</v>
      </c>
      <c r="K24" s="154" t="s">
        <v>102</v>
      </c>
      <c r="L24" s="151" t="s">
        <v>67</v>
      </c>
      <c r="M24" s="151" t="s">
        <v>147</v>
      </c>
      <c r="N24" s="151" t="s">
        <v>148</v>
      </c>
      <c r="O24" s="153" t="s">
        <v>151</v>
      </c>
      <c r="P24" s="32"/>
    </row>
    <row r="25" spans="1:16" ht="247" thickBot="1" x14ac:dyDescent="0.4">
      <c r="A25" s="125" t="s">
        <v>141</v>
      </c>
      <c r="B25" s="126" t="s">
        <v>159</v>
      </c>
      <c r="C25" s="126" t="s">
        <v>154</v>
      </c>
      <c r="D25" s="164" t="s">
        <v>54</v>
      </c>
      <c r="E25" s="199"/>
      <c r="F25" s="199"/>
      <c r="G25" s="199"/>
      <c r="H25" s="200"/>
      <c r="I25" s="164"/>
      <c r="J25" s="164"/>
      <c r="K25" s="127"/>
      <c r="L25" s="126" t="s">
        <v>67</v>
      </c>
      <c r="M25" s="126" t="s">
        <v>155</v>
      </c>
      <c r="N25" s="126" t="s">
        <v>156</v>
      </c>
      <c r="O25" s="130"/>
      <c r="P25" s="32"/>
    </row>
    <row r="26" spans="1:16" ht="102" thickBot="1" x14ac:dyDescent="0.4">
      <c r="A26" s="55" t="s">
        <v>157</v>
      </c>
      <c r="B26" s="51" t="s">
        <v>159</v>
      </c>
      <c r="C26" s="51" t="s">
        <v>158</v>
      </c>
      <c r="D26" s="201"/>
      <c r="E26" s="201" t="s">
        <v>159</v>
      </c>
      <c r="F26" s="201">
        <v>2024</v>
      </c>
      <c r="G26" s="201" t="s">
        <v>159</v>
      </c>
      <c r="H26" s="202"/>
      <c r="I26" s="201" t="s">
        <v>159</v>
      </c>
      <c r="J26" s="187"/>
      <c r="K26" s="56" t="s">
        <v>160</v>
      </c>
      <c r="L26" s="53" t="s">
        <v>67</v>
      </c>
      <c r="M26" s="53" t="s">
        <v>161</v>
      </c>
      <c r="N26" s="53"/>
      <c r="O26" s="70"/>
      <c r="P26" s="32"/>
    </row>
    <row r="27" spans="1:16" ht="101.5" x14ac:dyDescent="0.35">
      <c r="A27" s="122" t="s">
        <v>162</v>
      </c>
      <c r="B27" s="123" t="s">
        <v>206</v>
      </c>
      <c r="C27" s="123" t="s">
        <v>163</v>
      </c>
      <c r="D27" s="203" t="s">
        <v>84</v>
      </c>
      <c r="E27" s="162" t="s">
        <v>86</v>
      </c>
      <c r="F27" s="162">
        <v>2022</v>
      </c>
      <c r="G27" s="162" t="s">
        <v>88</v>
      </c>
      <c r="H27" s="186" t="s">
        <v>87</v>
      </c>
      <c r="I27" s="162" t="s">
        <v>91</v>
      </c>
      <c r="J27" s="162" t="s">
        <v>87</v>
      </c>
      <c r="K27" s="124" t="s">
        <v>164</v>
      </c>
      <c r="L27" s="123" t="s">
        <v>165</v>
      </c>
      <c r="M27" s="123" t="s">
        <v>166</v>
      </c>
      <c r="N27" s="123" t="s">
        <v>167</v>
      </c>
      <c r="O27" s="155"/>
      <c r="P27" s="32"/>
    </row>
    <row r="28" spans="1:16" ht="102" thickBot="1" x14ac:dyDescent="0.4">
      <c r="A28" s="125" t="s">
        <v>162</v>
      </c>
      <c r="B28" s="126" t="s">
        <v>206</v>
      </c>
      <c r="C28" s="126" t="s">
        <v>168</v>
      </c>
      <c r="D28" s="164" t="s">
        <v>54</v>
      </c>
      <c r="E28" s="199">
        <v>70.400000000000006</v>
      </c>
      <c r="F28" s="199">
        <v>2020</v>
      </c>
      <c r="G28" s="164" t="s">
        <v>169</v>
      </c>
      <c r="H28" s="200" t="s">
        <v>54</v>
      </c>
      <c r="I28" s="164" t="s">
        <v>169</v>
      </c>
      <c r="J28" s="199" t="s">
        <v>54</v>
      </c>
      <c r="K28" s="127" t="s">
        <v>164</v>
      </c>
      <c r="L28" s="126" t="s">
        <v>170</v>
      </c>
      <c r="M28" s="126" t="s">
        <v>166</v>
      </c>
      <c r="N28" s="223" t="s">
        <v>171</v>
      </c>
      <c r="O28" s="156"/>
      <c r="P28" s="32"/>
    </row>
    <row r="50" spans="3:10" x14ac:dyDescent="0.35">
      <c r="C50" s="2"/>
      <c r="D50" s="205"/>
      <c r="E50" s="206"/>
      <c r="F50" s="207"/>
      <c r="G50" s="206"/>
      <c r="H50" s="205"/>
      <c r="I50" s="206"/>
      <c r="J50" s="205"/>
    </row>
    <row r="51" spans="3:10" x14ac:dyDescent="0.35">
      <c r="C51" s="3"/>
      <c r="D51" s="208"/>
      <c r="E51" s="209"/>
      <c r="G51" s="209"/>
      <c r="H51" s="208"/>
      <c r="I51" s="209"/>
      <c r="J51" s="208"/>
    </row>
    <row r="54" spans="3:10" x14ac:dyDescent="0.35">
      <c r="E54" s="206"/>
    </row>
    <row r="55" spans="3:10" x14ac:dyDescent="0.35">
      <c r="E55" s="208"/>
    </row>
  </sheetData>
  <hyperlinks>
    <hyperlink ref="K2" r:id="rId1" xr:uid="{00000000-0004-0000-0300-000000000000}"/>
    <hyperlink ref="K10" r:id="rId2" xr:uid="{00000000-0004-0000-0300-000001000000}"/>
    <hyperlink ref="K11" r:id="rId3" xr:uid="{00000000-0004-0000-0300-000002000000}"/>
    <hyperlink ref="K16" r:id="rId4" xr:uid="{00000000-0004-0000-0300-000005000000}"/>
    <hyperlink ref="K19" r:id="rId5" xr:uid="{00000000-0004-0000-0300-00000A000000}"/>
    <hyperlink ref="K20" r:id="rId6" xr:uid="{00000000-0004-0000-0300-00000C000000}"/>
    <hyperlink ref="K27" r:id="rId7" xr:uid="{00000000-0004-0000-0300-00000F000000}"/>
    <hyperlink ref="K28" r:id="rId8" xr:uid="{00000000-0004-0000-0300-000011000000}"/>
    <hyperlink ref="N15" r:id="rId9" xr:uid="{AFAE27CF-C74D-480C-A044-E0905EF020EC}"/>
    <hyperlink ref="O15" r:id="rId10" xr:uid="{A30CB0D9-2373-4687-9D84-FC04C65ECFC5}"/>
    <hyperlink ref="N16" r:id="rId11" xr:uid="{B8A8EAE4-26AF-4B4A-A2C2-725AAB64630E}"/>
    <hyperlink ref="N18" r:id="rId12" xr:uid="{690AE429-E02C-47D5-B1C4-BE1ECF1475F5}"/>
    <hyperlink ref="N19" r:id="rId13" location="eesti-oigusaktid-kes" xr:uid="{937BE7DB-4B10-4F79-8002-8391E5C66BEB}"/>
    <hyperlink ref="N20" r:id="rId14" xr:uid="{C2B21F09-F981-44BD-B576-6B3692249BD3}"/>
    <hyperlink ref="O20" r:id="rId15" xr:uid="{7D143362-7A48-49F7-A116-BB6CF3CBE776}"/>
  </hyperlinks>
  <pageMargins left="0.7" right="0.7" top="0.75" bottom="0.75" header="0" footer="0"/>
  <pageSetup orientation="landscape" r:id="rId16"/>
  <legacyDrawing r:id="rId1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8"/>
  <sheetViews>
    <sheetView zoomScale="60" zoomScaleNormal="60" workbookViewId="0">
      <pane ySplit="1" topLeftCell="A17" activePane="bottomLeft" state="frozen"/>
      <selection pane="bottomLeft" activeCell="E16" sqref="E16"/>
    </sheetView>
  </sheetViews>
  <sheetFormatPr defaultColWidth="14.453125" defaultRowHeight="14.5" x14ac:dyDescent="0.35"/>
  <cols>
    <col min="1" max="1" width="13.81640625" style="71" bestFit="1" customWidth="1"/>
    <col min="2" max="2" width="12.453125" style="227" customWidth="1"/>
    <col min="3" max="3" width="34.453125" style="71" customWidth="1"/>
    <col min="4" max="4" width="12.81640625" style="71" customWidth="1"/>
    <col min="5" max="6" width="7.54296875" style="71" customWidth="1"/>
    <col min="7" max="7" width="11.54296875" style="71" bestFit="1" customWidth="1"/>
    <col min="8" max="8" width="13.1796875" style="71" bestFit="1" customWidth="1"/>
    <col min="9" max="9" width="11.54296875" style="71" bestFit="1" customWidth="1"/>
    <col min="10" max="10" width="15" style="71" bestFit="1" customWidth="1"/>
    <col min="11" max="11" width="11.453125" style="71" bestFit="1" customWidth="1"/>
    <col min="12" max="12" width="36.453125" style="71" bestFit="1" customWidth="1"/>
    <col min="13" max="13" width="50.453125" style="71" customWidth="1"/>
    <col min="14" max="14" width="58.453125" style="71" bestFit="1" customWidth="1"/>
    <col min="15" max="15" width="62.1796875" style="72" bestFit="1" customWidth="1"/>
    <col min="16" max="27" width="8.54296875" style="71" customWidth="1"/>
    <col min="28" max="16384" width="14.453125" style="71"/>
  </cols>
  <sheetData>
    <row r="1" spans="1:16" ht="29" x14ac:dyDescent="0.35">
      <c r="A1" s="220" t="s">
        <v>0</v>
      </c>
      <c r="B1" s="220" t="s">
        <v>235</v>
      </c>
      <c r="C1" s="220" t="s">
        <v>172</v>
      </c>
      <c r="D1" s="214" t="s">
        <v>2</v>
      </c>
      <c r="E1" s="214" t="s">
        <v>3</v>
      </c>
      <c r="F1" s="214" t="s">
        <v>4</v>
      </c>
      <c r="G1" s="214" t="s">
        <v>5</v>
      </c>
      <c r="H1" s="214" t="s">
        <v>6</v>
      </c>
      <c r="I1" s="214" t="s">
        <v>7</v>
      </c>
      <c r="J1" s="214" t="s">
        <v>6</v>
      </c>
      <c r="K1" s="220" t="s">
        <v>173</v>
      </c>
      <c r="L1" s="220" t="s">
        <v>9</v>
      </c>
      <c r="M1" s="220" t="s">
        <v>10</v>
      </c>
      <c r="N1" s="220" t="s">
        <v>11</v>
      </c>
      <c r="O1" s="220" t="s">
        <v>12</v>
      </c>
    </row>
    <row r="2" spans="1:16" ht="87" customHeight="1" x14ac:dyDescent="0.35">
      <c r="A2" s="216" t="s">
        <v>13</v>
      </c>
      <c r="B2" s="217" t="s">
        <v>206</v>
      </c>
      <c r="C2" s="217" t="s">
        <v>14</v>
      </c>
      <c r="D2" s="215" t="s">
        <v>15</v>
      </c>
      <c r="E2" s="215" t="s">
        <v>174</v>
      </c>
      <c r="F2" s="215">
        <v>2019</v>
      </c>
      <c r="G2" s="215" t="s">
        <v>175</v>
      </c>
      <c r="H2" s="186" t="s">
        <v>18</v>
      </c>
      <c r="I2" s="215" t="s">
        <v>176</v>
      </c>
      <c r="J2" s="186" t="s">
        <v>18</v>
      </c>
      <c r="K2" s="218" t="s">
        <v>20</v>
      </c>
      <c r="L2" s="217" t="s">
        <v>21</v>
      </c>
      <c r="M2" s="217" t="s">
        <v>22</v>
      </c>
      <c r="N2" s="217" t="s">
        <v>23</v>
      </c>
      <c r="O2" s="219"/>
    </row>
    <row r="3" spans="1:16" ht="29.5" thickBot="1" x14ac:dyDescent="0.4">
      <c r="A3" s="125" t="s">
        <v>13</v>
      </c>
      <c r="B3" s="126" t="s">
        <v>206</v>
      </c>
      <c r="C3" s="126" t="s">
        <v>24</v>
      </c>
      <c r="D3" s="164" t="s">
        <v>15</v>
      </c>
      <c r="E3" s="164" t="s">
        <v>177</v>
      </c>
      <c r="F3" s="164">
        <v>2019</v>
      </c>
      <c r="G3" s="164" t="s">
        <v>178</v>
      </c>
      <c r="H3" s="165" t="s">
        <v>27</v>
      </c>
      <c r="I3" s="164" t="s">
        <v>179</v>
      </c>
      <c r="J3" s="165" t="s">
        <v>27</v>
      </c>
      <c r="K3" s="127"/>
      <c r="L3" s="126" t="s">
        <v>29</v>
      </c>
      <c r="M3" s="126"/>
      <c r="N3" s="217" t="s">
        <v>23</v>
      </c>
      <c r="O3" s="128"/>
    </row>
    <row r="4" spans="1:16" ht="74.5" x14ac:dyDescent="0.35">
      <c r="A4" s="41" t="s">
        <v>30</v>
      </c>
      <c r="B4" s="42" t="s">
        <v>159</v>
      </c>
      <c r="C4" s="42" t="s">
        <v>31</v>
      </c>
      <c r="D4" s="166" t="s">
        <v>32</v>
      </c>
      <c r="E4" s="167">
        <v>20225.679000000004</v>
      </c>
      <c r="F4" s="167">
        <v>2021</v>
      </c>
      <c r="G4" s="168">
        <v>32000000</v>
      </c>
      <c r="H4" s="169" t="s">
        <v>33</v>
      </c>
      <c r="I4" s="168">
        <v>32000000</v>
      </c>
      <c r="J4" s="168" t="s">
        <v>34</v>
      </c>
      <c r="K4" s="57" t="s">
        <v>20</v>
      </c>
      <c r="L4" s="42" t="s">
        <v>35</v>
      </c>
      <c r="M4" s="42" t="s">
        <v>36</v>
      </c>
      <c r="N4" s="42" t="s">
        <v>37</v>
      </c>
      <c r="O4" s="58"/>
    </row>
    <row r="5" spans="1:16" ht="43.5" x14ac:dyDescent="0.35">
      <c r="A5" s="44" t="s">
        <v>30</v>
      </c>
      <c r="B5" s="45" t="s">
        <v>159</v>
      </c>
      <c r="C5" s="45" t="s">
        <v>38</v>
      </c>
      <c r="D5" s="170" t="s">
        <v>39</v>
      </c>
      <c r="E5" s="221">
        <f>E6*100/E4</f>
        <v>8.8647703743345261</v>
      </c>
      <c r="F5" s="171">
        <v>2021</v>
      </c>
      <c r="G5" s="172">
        <v>42</v>
      </c>
      <c r="H5" s="173" t="s">
        <v>41</v>
      </c>
      <c r="I5" s="172">
        <v>42</v>
      </c>
      <c r="J5" s="172" t="s">
        <v>42</v>
      </c>
      <c r="K5" s="48" t="s">
        <v>43</v>
      </c>
      <c r="L5" s="45" t="s">
        <v>44</v>
      </c>
      <c r="M5" s="45"/>
      <c r="N5" s="45" t="s">
        <v>45</v>
      </c>
      <c r="O5" s="60"/>
    </row>
    <row r="6" spans="1:16" ht="43.5" x14ac:dyDescent="0.35">
      <c r="A6" s="44" t="s">
        <v>30</v>
      </c>
      <c r="B6" s="157" t="s">
        <v>159</v>
      </c>
      <c r="C6" s="157" t="s">
        <v>46</v>
      </c>
      <c r="D6" s="170" t="s">
        <v>47</v>
      </c>
      <c r="E6" s="170">
        <v>1792.96</v>
      </c>
      <c r="F6" s="170">
        <v>2021</v>
      </c>
      <c r="G6" s="170">
        <v>8494.7999999999993</v>
      </c>
      <c r="H6" s="174" t="s">
        <v>180</v>
      </c>
      <c r="I6" s="170">
        <v>8494.7999999999993</v>
      </c>
      <c r="J6" s="170" t="s">
        <v>49</v>
      </c>
      <c r="K6" s="158" t="s">
        <v>50</v>
      </c>
      <c r="L6" s="157" t="s">
        <v>51</v>
      </c>
      <c r="M6" s="157"/>
      <c r="N6" s="157" t="s">
        <v>37</v>
      </c>
      <c r="O6" s="159"/>
    </row>
    <row r="7" spans="1:16" ht="73.5" customHeight="1" thickBot="1" x14ac:dyDescent="0.4">
      <c r="A7" s="46" t="s">
        <v>30</v>
      </c>
      <c r="B7" s="47" t="s">
        <v>159</v>
      </c>
      <c r="C7" s="47" t="s">
        <v>52</v>
      </c>
      <c r="D7" s="175" t="s">
        <v>53</v>
      </c>
      <c r="E7" s="175"/>
      <c r="F7" s="175">
        <v>2021</v>
      </c>
      <c r="G7" s="175">
        <v>100</v>
      </c>
      <c r="H7" s="176" t="s">
        <v>54</v>
      </c>
      <c r="I7" s="177">
        <v>100</v>
      </c>
      <c r="J7" s="177" t="s">
        <v>54</v>
      </c>
      <c r="K7" s="49" t="s">
        <v>55</v>
      </c>
      <c r="L7" s="62" t="s">
        <v>56</v>
      </c>
      <c r="M7" s="47" t="s">
        <v>57</v>
      </c>
      <c r="N7" s="47" t="s">
        <v>58</v>
      </c>
      <c r="O7" s="63"/>
    </row>
    <row r="8" spans="1:16" ht="296.5" customHeight="1" x14ac:dyDescent="0.35">
      <c r="A8" s="122" t="s">
        <v>59</v>
      </c>
      <c r="B8" s="123" t="s">
        <v>206</v>
      </c>
      <c r="C8" s="123" t="s">
        <v>60</v>
      </c>
      <c r="D8" s="163" t="s">
        <v>54</v>
      </c>
      <c r="E8" s="163">
        <v>0.5</v>
      </c>
      <c r="F8" s="163">
        <v>2022</v>
      </c>
      <c r="G8" s="163">
        <v>20</v>
      </c>
      <c r="H8" s="178" t="s">
        <v>61</v>
      </c>
      <c r="I8" s="163">
        <v>50</v>
      </c>
      <c r="J8" s="179" t="s">
        <v>61</v>
      </c>
      <c r="K8" s="124" t="s">
        <v>55</v>
      </c>
      <c r="L8" s="123" t="s">
        <v>62</v>
      </c>
      <c r="M8" s="123" t="s">
        <v>63</v>
      </c>
      <c r="N8" s="123" t="s">
        <v>64</v>
      </c>
      <c r="O8" s="129" t="s">
        <v>65</v>
      </c>
    </row>
    <row r="9" spans="1:16" ht="43" customHeight="1" thickBot="1" x14ac:dyDescent="0.4">
      <c r="A9" s="125" t="s">
        <v>59</v>
      </c>
      <c r="B9" s="126" t="s">
        <v>206</v>
      </c>
      <c r="C9" s="126" t="s">
        <v>66</v>
      </c>
      <c r="D9" s="164" t="s">
        <v>39</v>
      </c>
      <c r="E9" s="266">
        <v>24</v>
      </c>
      <c r="F9" s="164">
        <v>2022</v>
      </c>
      <c r="G9" s="180">
        <v>50</v>
      </c>
      <c r="H9" s="181" t="s">
        <v>61</v>
      </c>
      <c r="I9" s="180">
        <v>70</v>
      </c>
      <c r="J9" s="180" t="s">
        <v>61</v>
      </c>
      <c r="K9" s="127"/>
      <c r="L9" s="126" t="s">
        <v>67</v>
      </c>
      <c r="M9" s="126"/>
      <c r="N9" s="126" t="s">
        <v>68</v>
      </c>
      <c r="O9" s="130"/>
    </row>
    <row r="10" spans="1:16" ht="117.65" customHeight="1" x14ac:dyDescent="0.35">
      <c r="A10" s="41" t="s">
        <v>69</v>
      </c>
      <c r="B10" s="43" t="s">
        <v>206</v>
      </c>
      <c r="C10" s="43" t="s">
        <v>70</v>
      </c>
      <c r="D10" s="166" t="s">
        <v>71</v>
      </c>
      <c r="E10" s="166" t="s">
        <v>72</v>
      </c>
      <c r="F10" s="166">
        <v>2021</v>
      </c>
      <c r="G10" s="166"/>
      <c r="H10" s="182" t="s">
        <v>73</v>
      </c>
      <c r="I10" s="166"/>
      <c r="J10" s="166" t="s">
        <v>74</v>
      </c>
      <c r="K10" s="64" t="s">
        <v>75</v>
      </c>
      <c r="L10" s="43" t="s">
        <v>76</v>
      </c>
      <c r="M10" s="43" t="s">
        <v>77</v>
      </c>
      <c r="N10" s="43" t="s">
        <v>78</v>
      </c>
      <c r="O10" s="116" t="s">
        <v>79</v>
      </c>
    </row>
    <row r="11" spans="1:16" ht="68.5" customHeight="1" x14ac:dyDescent="0.35">
      <c r="A11" s="44" t="s">
        <v>69</v>
      </c>
      <c r="B11" s="45" t="s">
        <v>159</v>
      </c>
      <c r="C11" s="45" t="s">
        <v>80</v>
      </c>
      <c r="D11" s="171" t="s">
        <v>81</v>
      </c>
      <c r="E11" s="171"/>
      <c r="F11" s="171"/>
      <c r="G11" s="171">
        <v>55</v>
      </c>
      <c r="H11" s="183" t="s">
        <v>73</v>
      </c>
      <c r="I11" s="171">
        <v>60</v>
      </c>
      <c r="J11" s="171" t="s">
        <v>74</v>
      </c>
      <c r="K11" s="48" t="s">
        <v>75</v>
      </c>
      <c r="L11" s="45" t="s">
        <v>82</v>
      </c>
      <c r="M11" s="45"/>
      <c r="N11" s="45" t="s">
        <v>58</v>
      </c>
      <c r="O11" s="65"/>
    </row>
    <row r="12" spans="1:16" ht="101.5" x14ac:dyDescent="0.35">
      <c r="A12" s="44" t="s">
        <v>69</v>
      </c>
      <c r="B12" s="59" t="s">
        <v>206</v>
      </c>
      <c r="C12" s="59" t="s">
        <v>83</v>
      </c>
      <c r="D12" s="170" t="s">
        <v>84</v>
      </c>
      <c r="E12" s="171" t="s">
        <v>85</v>
      </c>
      <c r="F12" s="171">
        <v>2022</v>
      </c>
      <c r="G12" s="171" t="s">
        <v>86</v>
      </c>
      <c r="H12" s="183" t="s">
        <v>87</v>
      </c>
      <c r="I12" s="171" t="s">
        <v>88</v>
      </c>
      <c r="J12" s="171" t="s">
        <v>87</v>
      </c>
      <c r="K12" s="48"/>
      <c r="L12" s="45"/>
      <c r="M12" s="45"/>
      <c r="N12" s="45" t="s">
        <v>89</v>
      </c>
      <c r="O12" s="65"/>
    </row>
    <row r="13" spans="1:16" ht="102" thickBot="1" x14ac:dyDescent="0.4">
      <c r="A13" s="46" t="s">
        <v>69</v>
      </c>
      <c r="B13" s="61" t="s">
        <v>206</v>
      </c>
      <c r="C13" s="61" t="s">
        <v>90</v>
      </c>
      <c r="D13" s="184" t="s">
        <v>84</v>
      </c>
      <c r="E13" s="175" t="s">
        <v>86</v>
      </c>
      <c r="F13" s="175">
        <v>2022</v>
      </c>
      <c r="G13" s="175" t="s">
        <v>88</v>
      </c>
      <c r="H13" s="185" t="s">
        <v>87</v>
      </c>
      <c r="I13" s="175" t="s">
        <v>91</v>
      </c>
      <c r="J13" s="175" t="s">
        <v>87</v>
      </c>
      <c r="K13" s="49"/>
      <c r="L13" s="47"/>
      <c r="M13" s="47"/>
      <c r="N13" s="47" t="s">
        <v>89</v>
      </c>
      <c r="O13" s="66"/>
    </row>
    <row r="14" spans="1:16" ht="174" x14ac:dyDescent="0.35">
      <c r="A14" s="122" t="s">
        <v>92</v>
      </c>
      <c r="B14" s="123" t="s">
        <v>206</v>
      </c>
      <c r="C14" s="123" t="s">
        <v>93</v>
      </c>
      <c r="D14" s="162" t="s">
        <v>94</v>
      </c>
      <c r="E14" s="162" t="s">
        <v>88</v>
      </c>
      <c r="F14" s="162">
        <v>2020</v>
      </c>
      <c r="G14" s="162" t="s">
        <v>88</v>
      </c>
      <c r="H14" s="186" t="s">
        <v>87</v>
      </c>
      <c r="I14" s="162" t="s">
        <v>91</v>
      </c>
      <c r="J14" s="162" t="s">
        <v>87</v>
      </c>
      <c r="K14" s="131" t="s">
        <v>95</v>
      </c>
      <c r="L14" s="123" t="s">
        <v>96</v>
      </c>
      <c r="M14" s="123" t="s">
        <v>97</v>
      </c>
      <c r="N14" s="123" t="s">
        <v>98</v>
      </c>
      <c r="O14" s="132" t="s">
        <v>99</v>
      </c>
    </row>
    <row r="15" spans="1:16" ht="406.5" thickBot="1" x14ac:dyDescent="0.4">
      <c r="A15" s="125" t="s">
        <v>92</v>
      </c>
      <c r="B15" s="126" t="s">
        <v>159</v>
      </c>
      <c r="C15" s="126" t="s">
        <v>100</v>
      </c>
      <c r="D15" s="164" t="s">
        <v>101</v>
      </c>
      <c r="E15" s="164">
        <v>0</v>
      </c>
      <c r="F15" s="164">
        <v>2022</v>
      </c>
      <c r="G15" s="164">
        <v>0</v>
      </c>
      <c r="H15" s="165" t="s">
        <v>101</v>
      </c>
      <c r="I15" s="164">
        <v>0</v>
      </c>
      <c r="J15" s="164" t="s">
        <v>101</v>
      </c>
      <c r="K15" s="127" t="s">
        <v>102</v>
      </c>
      <c r="L15" s="126" t="s">
        <v>103</v>
      </c>
      <c r="M15" s="126" t="s">
        <v>104</v>
      </c>
      <c r="N15" s="133" t="s">
        <v>105</v>
      </c>
      <c r="O15" s="222" t="s">
        <v>106</v>
      </c>
    </row>
    <row r="16" spans="1:16" ht="351.5" thickBot="1" x14ac:dyDescent="0.4">
      <c r="A16" s="50" t="s">
        <v>107</v>
      </c>
      <c r="B16" s="51" t="s">
        <v>159</v>
      </c>
      <c r="C16" s="51" t="s">
        <v>108</v>
      </c>
      <c r="D16" s="187" t="s">
        <v>54</v>
      </c>
      <c r="E16" s="276">
        <v>45.24</v>
      </c>
      <c r="F16" s="188">
        <v>2021</v>
      </c>
      <c r="G16" s="187">
        <v>25</v>
      </c>
      <c r="H16" s="213" t="s">
        <v>109</v>
      </c>
      <c r="I16" s="187">
        <v>25</v>
      </c>
      <c r="J16" s="187" t="s">
        <v>109</v>
      </c>
      <c r="K16" s="52" t="s">
        <v>110</v>
      </c>
      <c r="L16" s="51" t="s">
        <v>111</v>
      </c>
      <c r="M16" s="51" t="s">
        <v>112</v>
      </c>
      <c r="N16" s="120" t="s">
        <v>113</v>
      </c>
      <c r="O16" s="211" t="s">
        <v>114</v>
      </c>
      <c r="P16" s="73"/>
    </row>
    <row r="17" spans="1:15" ht="58" x14ac:dyDescent="0.35">
      <c r="A17" s="134" t="s">
        <v>115</v>
      </c>
      <c r="B17" s="135" t="s">
        <v>159</v>
      </c>
      <c r="C17" s="135" t="s">
        <v>116</v>
      </c>
      <c r="D17" s="189" t="s">
        <v>117</v>
      </c>
      <c r="E17" s="190">
        <v>0</v>
      </c>
      <c r="F17" s="189">
        <v>2022</v>
      </c>
      <c r="G17" s="189">
        <v>0</v>
      </c>
      <c r="H17" s="212" t="s">
        <v>118</v>
      </c>
      <c r="I17" s="189">
        <v>0</v>
      </c>
      <c r="J17" s="189" t="s">
        <v>118</v>
      </c>
      <c r="K17" s="137" t="s">
        <v>119</v>
      </c>
      <c r="L17" s="135" t="s">
        <v>120</v>
      </c>
      <c r="M17" s="135" t="s">
        <v>121</v>
      </c>
      <c r="N17" s="138" t="s">
        <v>121</v>
      </c>
      <c r="O17" s="139" t="s">
        <v>121</v>
      </c>
    </row>
    <row r="18" spans="1:15" ht="174" x14ac:dyDescent="0.35">
      <c r="A18" s="140" t="s">
        <v>115</v>
      </c>
      <c r="B18" s="136" t="s">
        <v>159</v>
      </c>
      <c r="C18" s="136" t="s">
        <v>122</v>
      </c>
      <c r="D18" s="191" t="s">
        <v>117</v>
      </c>
      <c r="E18" s="192">
        <v>58200</v>
      </c>
      <c r="F18" s="191">
        <v>2022</v>
      </c>
      <c r="G18" s="192">
        <v>58499</v>
      </c>
      <c r="H18" s="191" t="s">
        <v>118</v>
      </c>
      <c r="I18" s="192">
        <v>59248</v>
      </c>
      <c r="J18" s="191" t="s">
        <v>118</v>
      </c>
      <c r="K18" s="141" t="s">
        <v>20</v>
      </c>
      <c r="L18" s="136" t="s">
        <v>123</v>
      </c>
      <c r="M18" s="136" t="s">
        <v>124</v>
      </c>
      <c r="N18" s="142" t="s">
        <v>125</v>
      </c>
      <c r="O18" s="143" t="s">
        <v>126</v>
      </c>
    </row>
    <row r="19" spans="1:15" ht="232.5" thickBot="1" x14ac:dyDescent="0.4">
      <c r="A19" s="144" t="s">
        <v>115</v>
      </c>
      <c r="B19" s="145" t="s">
        <v>206</v>
      </c>
      <c r="C19" s="145" t="s">
        <v>127</v>
      </c>
      <c r="D19" s="193" t="s">
        <v>117</v>
      </c>
      <c r="E19" s="193">
        <v>0</v>
      </c>
      <c r="F19" s="193">
        <v>2021</v>
      </c>
      <c r="G19" s="193">
        <v>0</v>
      </c>
      <c r="H19" s="194" t="s">
        <v>117</v>
      </c>
      <c r="I19" s="193">
        <v>0</v>
      </c>
      <c r="J19" s="193" t="s">
        <v>117</v>
      </c>
      <c r="K19" s="146" t="s">
        <v>128</v>
      </c>
      <c r="L19" s="145" t="s">
        <v>129</v>
      </c>
      <c r="M19" s="145" t="s">
        <v>130</v>
      </c>
      <c r="N19" s="147" t="s">
        <v>131</v>
      </c>
      <c r="O19" s="148" t="s">
        <v>132</v>
      </c>
    </row>
    <row r="20" spans="1:15" ht="218" thickBot="1" x14ac:dyDescent="0.4">
      <c r="A20" s="68" t="s">
        <v>133</v>
      </c>
      <c r="B20" s="53" t="s">
        <v>206</v>
      </c>
      <c r="C20" s="53" t="s">
        <v>134</v>
      </c>
      <c r="D20" s="195" t="s">
        <v>135</v>
      </c>
      <c r="E20" s="195">
        <v>40</v>
      </c>
      <c r="F20" s="195">
        <v>2020</v>
      </c>
      <c r="G20" s="195">
        <v>60</v>
      </c>
      <c r="H20" s="196" t="s">
        <v>109</v>
      </c>
      <c r="I20" s="195">
        <v>65</v>
      </c>
      <c r="J20" s="195" t="s">
        <v>74</v>
      </c>
      <c r="K20" s="4" t="s">
        <v>136</v>
      </c>
      <c r="L20" s="53" t="s">
        <v>137</v>
      </c>
      <c r="M20" s="53" t="s">
        <v>138</v>
      </c>
      <c r="N20" s="54" t="s">
        <v>139</v>
      </c>
      <c r="O20" s="69" t="s">
        <v>140</v>
      </c>
    </row>
    <row r="21" spans="1:15" ht="63" customHeight="1" x14ac:dyDescent="0.35">
      <c r="A21" s="122" t="s">
        <v>141</v>
      </c>
      <c r="B21" s="123" t="s">
        <v>159</v>
      </c>
      <c r="C21" s="123" t="s">
        <v>142</v>
      </c>
      <c r="D21" s="162" t="s">
        <v>143</v>
      </c>
      <c r="E21" s="162">
        <v>8</v>
      </c>
      <c r="F21" s="162">
        <v>2021</v>
      </c>
      <c r="G21" s="162">
        <v>24</v>
      </c>
      <c r="H21" s="186" t="s">
        <v>144</v>
      </c>
      <c r="I21" s="162">
        <v>84</v>
      </c>
      <c r="J21" s="162" t="s">
        <v>145</v>
      </c>
      <c r="K21" s="149" t="s">
        <v>20</v>
      </c>
      <c r="L21" s="123" t="s">
        <v>146</v>
      </c>
      <c r="M21" s="123" t="s">
        <v>147</v>
      </c>
      <c r="N21" s="123" t="s">
        <v>148</v>
      </c>
      <c r="O21" s="129" t="s">
        <v>149</v>
      </c>
    </row>
    <row r="22" spans="1:15" ht="64.5" customHeight="1" x14ac:dyDescent="0.35">
      <c r="A22" s="150" t="s">
        <v>141</v>
      </c>
      <c r="B22" s="151" t="s">
        <v>159</v>
      </c>
      <c r="C22" s="151" t="s">
        <v>150</v>
      </c>
      <c r="D22" s="197" t="s">
        <v>143</v>
      </c>
      <c r="E22" s="198">
        <v>6</v>
      </c>
      <c r="F22" s="198">
        <v>2021</v>
      </c>
      <c r="G22" s="197">
        <v>24</v>
      </c>
      <c r="H22" s="163" t="s">
        <v>144</v>
      </c>
      <c r="I22" s="197">
        <v>84</v>
      </c>
      <c r="J22" s="197" t="s">
        <v>145</v>
      </c>
      <c r="K22" s="152" t="s">
        <v>102</v>
      </c>
      <c r="L22" s="151" t="s">
        <v>67</v>
      </c>
      <c r="M22" s="151" t="s">
        <v>147</v>
      </c>
      <c r="N22" s="151" t="s">
        <v>148</v>
      </c>
      <c r="O22" s="153" t="s">
        <v>151</v>
      </c>
    </row>
    <row r="23" spans="1:15" ht="59.5" customHeight="1" x14ac:dyDescent="0.35">
      <c r="A23" s="150" t="s">
        <v>141</v>
      </c>
      <c r="B23" s="151" t="s">
        <v>159</v>
      </c>
      <c r="C23" s="151" t="s">
        <v>152</v>
      </c>
      <c r="D23" s="197" t="s">
        <v>143</v>
      </c>
      <c r="E23" s="198">
        <v>0</v>
      </c>
      <c r="F23" s="198">
        <v>2021</v>
      </c>
      <c r="G23" s="198">
        <v>8</v>
      </c>
      <c r="H23" s="163" t="s">
        <v>144</v>
      </c>
      <c r="I23" s="197">
        <v>24</v>
      </c>
      <c r="J23" s="197" t="s">
        <v>145</v>
      </c>
      <c r="K23" s="154" t="s">
        <v>102</v>
      </c>
      <c r="L23" s="151" t="s">
        <v>67</v>
      </c>
      <c r="M23" s="151" t="s">
        <v>147</v>
      </c>
      <c r="N23" s="151" t="s">
        <v>148</v>
      </c>
      <c r="O23" s="153" t="s">
        <v>151</v>
      </c>
    </row>
    <row r="24" spans="1:15" ht="63" customHeight="1" x14ac:dyDescent="0.35">
      <c r="A24" s="150" t="s">
        <v>141</v>
      </c>
      <c r="B24" s="151" t="s">
        <v>159</v>
      </c>
      <c r="C24" s="151" t="s">
        <v>153</v>
      </c>
      <c r="D24" s="197" t="s">
        <v>143</v>
      </c>
      <c r="E24" s="198">
        <v>0</v>
      </c>
      <c r="F24" s="198">
        <v>2021</v>
      </c>
      <c r="G24" s="198">
        <v>16</v>
      </c>
      <c r="H24" s="163" t="s">
        <v>144</v>
      </c>
      <c r="I24" s="197">
        <v>48</v>
      </c>
      <c r="J24" s="197" t="s">
        <v>145</v>
      </c>
      <c r="K24" s="154" t="s">
        <v>102</v>
      </c>
      <c r="L24" s="151" t="s">
        <v>67</v>
      </c>
      <c r="M24" s="151" t="s">
        <v>147</v>
      </c>
      <c r="N24" s="151" t="s">
        <v>148</v>
      </c>
      <c r="O24" s="153" t="s">
        <v>151</v>
      </c>
    </row>
    <row r="25" spans="1:15" ht="247" thickBot="1" x14ac:dyDescent="0.4">
      <c r="A25" s="125" t="s">
        <v>141</v>
      </c>
      <c r="B25" s="126" t="s">
        <v>159</v>
      </c>
      <c r="C25" s="126" t="s">
        <v>154</v>
      </c>
      <c r="D25" s="164" t="s">
        <v>54</v>
      </c>
      <c r="E25" s="199"/>
      <c r="F25" s="199"/>
      <c r="G25" s="199"/>
      <c r="H25" s="200"/>
      <c r="I25" s="164"/>
      <c r="J25" s="164"/>
      <c r="K25" s="127"/>
      <c r="L25" s="126" t="s">
        <v>67</v>
      </c>
      <c r="M25" s="126" t="s">
        <v>155</v>
      </c>
      <c r="N25" s="126" t="s">
        <v>156</v>
      </c>
      <c r="O25" s="130"/>
    </row>
    <row r="26" spans="1:15" ht="87.5" thickBot="1" x14ac:dyDescent="0.4">
      <c r="A26" s="55" t="s">
        <v>157</v>
      </c>
      <c r="B26" s="51" t="s">
        <v>159</v>
      </c>
      <c r="C26" s="51" t="s">
        <v>181</v>
      </c>
      <c r="D26" s="201"/>
      <c r="E26" s="201" t="s">
        <v>159</v>
      </c>
      <c r="F26" s="201">
        <v>2024</v>
      </c>
      <c r="G26" s="201" t="s">
        <v>159</v>
      </c>
      <c r="H26" s="202"/>
      <c r="I26" s="201" t="s">
        <v>159</v>
      </c>
      <c r="J26" s="187"/>
      <c r="K26" s="56"/>
      <c r="L26" s="53" t="s">
        <v>67</v>
      </c>
      <c r="M26" s="53" t="s">
        <v>161</v>
      </c>
      <c r="N26" s="53"/>
      <c r="O26" s="70"/>
    </row>
    <row r="27" spans="1:15" ht="101.5" x14ac:dyDescent="0.35">
      <c r="A27" s="122" t="s">
        <v>162</v>
      </c>
      <c r="B27" s="123" t="s">
        <v>206</v>
      </c>
      <c r="C27" s="123" t="s">
        <v>163</v>
      </c>
      <c r="D27" s="203" t="s">
        <v>84</v>
      </c>
      <c r="E27" s="162" t="s">
        <v>86</v>
      </c>
      <c r="F27" s="162">
        <v>2022</v>
      </c>
      <c r="G27" s="162" t="s">
        <v>88</v>
      </c>
      <c r="H27" s="186" t="s">
        <v>87</v>
      </c>
      <c r="I27" s="162" t="s">
        <v>91</v>
      </c>
      <c r="J27" s="162" t="s">
        <v>87</v>
      </c>
      <c r="K27" s="124" t="s">
        <v>164</v>
      </c>
      <c r="L27" s="123" t="s">
        <v>165</v>
      </c>
      <c r="M27" s="123" t="s">
        <v>166</v>
      </c>
      <c r="N27" s="123" t="s">
        <v>167</v>
      </c>
      <c r="O27" s="155"/>
    </row>
    <row r="28" spans="1:15" ht="87.5" thickBot="1" x14ac:dyDescent="0.4">
      <c r="A28" s="125" t="s">
        <v>162</v>
      </c>
      <c r="B28" s="126" t="s">
        <v>206</v>
      </c>
      <c r="C28" s="126" t="s">
        <v>168</v>
      </c>
      <c r="D28" s="164" t="s">
        <v>54</v>
      </c>
      <c r="E28" s="199">
        <v>79.5</v>
      </c>
      <c r="F28" s="199">
        <v>2020</v>
      </c>
      <c r="G28" s="164" t="s">
        <v>169</v>
      </c>
      <c r="H28" s="200" t="s">
        <v>54</v>
      </c>
      <c r="I28" s="164" t="s">
        <v>169</v>
      </c>
      <c r="J28" s="199" t="s">
        <v>54</v>
      </c>
      <c r="K28" s="127" t="s">
        <v>164</v>
      </c>
      <c r="L28" s="126" t="s">
        <v>170</v>
      </c>
      <c r="M28" s="126" t="s">
        <v>166</v>
      </c>
      <c r="N28" s="223" t="s">
        <v>171</v>
      </c>
      <c r="O28" s="156"/>
    </row>
  </sheetData>
  <hyperlinks>
    <hyperlink ref="K28" r:id="rId1" xr:uid="{00000000-0004-0000-0400-00000F000000}"/>
    <hyperlink ref="K2" r:id="rId2" xr:uid="{00000000-0004-0000-0400-000000000000}"/>
    <hyperlink ref="K10" r:id="rId3" xr:uid="{00000000-0004-0000-0400-000001000000}"/>
    <hyperlink ref="K11" r:id="rId4" xr:uid="{00000000-0004-0000-0400-000002000000}"/>
    <hyperlink ref="N15" r:id="rId5" xr:uid="{00000000-0004-0000-0400-000003000000}"/>
    <hyperlink ref="O15" r:id="rId6" xr:uid="{00000000-0004-0000-0400-000004000000}"/>
    <hyperlink ref="K16" r:id="rId7" xr:uid="{00000000-0004-0000-0400-000005000000}"/>
    <hyperlink ref="N16" r:id="rId8" xr:uid="{00000000-0004-0000-0400-000006000000}"/>
    <hyperlink ref="N18" r:id="rId9" xr:uid="{00000000-0004-0000-0400-000008000000}"/>
    <hyperlink ref="K19" r:id="rId10" xr:uid="{00000000-0004-0000-0400-000009000000}"/>
    <hyperlink ref="N19" r:id="rId11" location="eesti-oigusaktid-kes" xr:uid="{00000000-0004-0000-0400-00000A000000}"/>
    <hyperlink ref="K20" r:id="rId12" xr:uid="{00000000-0004-0000-0400-00000B000000}"/>
    <hyperlink ref="N20" r:id="rId13" xr:uid="{00000000-0004-0000-0400-00000C000000}"/>
    <hyperlink ref="O20" r:id="rId14" xr:uid="{00000000-0004-0000-0400-00000D000000}"/>
    <hyperlink ref="K27" r:id="rId15" xr:uid="{00000000-0004-0000-0400-00000E000000}"/>
  </hyperlinks>
  <pageMargins left="0.7" right="0.7" top="0.75" bottom="0.75" header="0" footer="0"/>
  <pageSetup orientation="landscape"/>
  <legacyDrawing r:id="rId1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28"/>
  <sheetViews>
    <sheetView zoomScale="70" zoomScaleNormal="70" workbookViewId="0">
      <pane ySplit="1" topLeftCell="A17" activePane="bottomLeft" state="frozen"/>
      <selection pane="bottomLeft" activeCell="F14" sqref="F14"/>
    </sheetView>
  </sheetViews>
  <sheetFormatPr defaultColWidth="14.453125" defaultRowHeight="14.5" x14ac:dyDescent="0.35"/>
  <cols>
    <col min="1" max="1" width="16.453125" style="71" customWidth="1"/>
    <col min="2" max="2" width="12.453125" style="227" customWidth="1"/>
    <col min="3" max="3" width="34.453125" style="71" customWidth="1"/>
    <col min="4" max="4" width="12.81640625" style="71" customWidth="1"/>
    <col min="5" max="5" width="7.453125" style="71" customWidth="1"/>
    <col min="6" max="6" width="9.453125" style="71" customWidth="1"/>
    <col min="7" max="7" width="13.81640625" style="71" customWidth="1"/>
    <col min="8" max="8" width="13.1796875" style="71" bestFit="1" customWidth="1"/>
    <col min="9" max="9" width="9.54296875" style="71" customWidth="1"/>
    <col min="10" max="10" width="9.81640625" style="71" customWidth="1"/>
    <col min="11" max="11" width="11.453125" style="71" customWidth="1"/>
    <col min="12" max="12" width="36.1796875" style="71" customWidth="1"/>
    <col min="13" max="13" width="50.453125" style="71" customWidth="1"/>
    <col min="14" max="14" width="57.453125" style="71" customWidth="1"/>
    <col min="15" max="15" width="62.1796875" style="72" bestFit="1" customWidth="1"/>
    <col min="16" max="32" width="8.54296875" style="71" customWidth="1"/>
    <col min="33" max="16384" width="14.453125" style="71"/>
  </cols>
  <sheetData>
    <row r="1" spans="1:35" ht="29" x14ac:dyDescent="0.35">
      <c r="A1" s="220" t="s">
        <v>0</v>
      </c>
      <c r="B1" s="220" t="s">
        <v>235</v>
      </c>
      <c r="C1" s="220" t="s">
        <v>182</v>
      </c>
      <c r="D1" s="214" t="s">
        <v>2</v>
      </c>
      <c r="E1" s="214" t="s">
        <v>3</v>
      </c>
      <c r="F1" s="214" t="s">
        <v>4</v>
      </c>
      <c r="G1" s="214" t="s">
        <v>5</v>
      </c>
      <c r="H1" s="214" t="s">
        <v>6</v>
      </c>
      <c r="I1" s="214" t="s">
        <v>7</v>
      </c>
      <c r="J1" s="214" t="s">
        <v>183</v>
      </c>
      <c r="K1" s="220" t="s">
        <v>173</v>
      </c>
      <c r="L1" s="220" t="s">
        <v>9</v>
      </c>
      <c r="M1" s="220" t="s">
        <v>10</v>
      </c>
      <c r="N1" s="220" t="s">
        <v>11</v>
      </c>
      <c r="O1" s="220" t="s">
        <v>12</v>
      </c>
    </row>
    <row r="2" spans="1:35" ht="87.65" customHeight="1" x14ac:dyDescent="0.35">
      <c r="A2" s="216" t="s">
        <v>13</v>
      </c>
      <c r="B2" s="217" t="s">
        <v>206</v>
      </c>
      <c r="C2" s="217" t="s">
        <v>14</v>
      </c>
      <c r="D2" s="215" t="s">
        <v>15</v>
      </c>
      <c r="E2" s="215" t="s">
        <v>184</v>
      </c>
      <c r="F2" s="215">
        <v>2019</v>
      </c>
      <c r="G2" s="215" t="s">
        <v>185</v>
      </c>
      <c r="H2" s="186" t="s">
        <v>18</v>
      </c>
      <c r="I2" s="215" t="s">
        <v>186</v>
      </c>
      <c r="J2" s="186" t="s">
        <v>18</v>
      </c>
      <c r="K2" s="218" t="s">
        <v>20</v>
      </c>
      <c r="L2" s="217" t="s">
        <v>21</v>
      </c>
      <c r="M2" s="217" t="s">
        <v>22</v>
      </c>
      <c r="N2" s="217" t="s">
        <v>23</v>
      </c>
      <c r="O2" s="219"/>
    </row>
    <row r="3" spans="1:35" ht="29.5" thickBot="1" x14ac:dyDescent="0.4">
      <c r="A3" s="125" t="s">
        <v>13</v>
      </c>
      <c r="B3" s="126" t="s">
        <v>206</v>
      </c>
      <c r="C3" s="126" t="s">
        <v>24</v>
      </c>
      <c r="D3" s="164" t="s">
        <v>15</v>
      </c>
      <c r="E3" s="164" t="s">
        <v>187</v>
      </c>
      <c r="F3" s="164">
        <v>2019</v>
      </c>
      <c r="G3" s="164" t="s">
        <v>188</v>
      </c>
      <c r="H3" s="165" t="s">
        <v>27</v>
      </c>
      <c r="I3" s="164" t="s">
        <v>189</v>
      </c>
      <c r="J3" s="165" t="s">
        <v>27</v>
      </c>
      <c r="K3" s="127"/>
      <c r="L3" s="126" t="s">
        <v>29</v>
      </c>
      <c r="M3" s="126"/>
      <c r="N3" s="217" t="s">
        <v>23</v>
      </c>
      <c r="O3" s="128"/>
    </row>
    <row r="4" spans="1:35" ht="87" x14ac:dyDescent="0.35">
      <c r="A4" s="41" t="s">
        <v>30</v>
      </c>
      <c r="B4" s="42" t="s">
        <v>159</v>
      </c>
      <c r="C4" s="42" t="s">
        <v>31</v>
      </c>
      <c r="D4" s="166" t="s">
        <v>32</v>
      </c>
      <c r="E4" s="167">
        <v>14657</v>
      </c>
      <c r="F4" s="167">
        <v>2021</v>
      </c>
      <c r="G4" s="168">
        <v>32000000</v>
      </c>
      <c r="H4" s="169" t="s">
        <v>33</v>
      </c>
      <c r="I4" s="168">
        <v>32000000</v>
      </c>
      <c r="J4" s="168" t="s">
        <v>34</v>
      </c>
      <c r="K4" s="57" t="s">
        <v>20</v>
      </c>
      <c r="L4" s="42" t="s">
        <v>35</v>
      </c>
      <c r="M4" s="42" t="s">
        <v>36</v>
      </c>
      <c r="N4" s="42" t="s">
        <v>37</v>
      </c>
      <c r="O4" s="58" t="s">
        <v>190</v>
      </c>
    </row>
    <row r="5" spans="1:35" ht="43.5" x14ac:dyDescent="0.35">
      <c r="A5" s="44" t="s">
        <v>30</v>
      </c>
      <c r="B5" s="45" t="s">
        <v>159</v>
      </c>
      <c r="C5" s="45" t="s">
        <v>38</v>
      </c>
      <c r="D5" s="170" t="s">
        <v>39</v>
      </c>
      <c r="E5" s="221">
        <f>E6*100/E4</f>
        <v>9.6199768028928165</v>
      </c>
      <c r="F5" s="171">
        <v>2021</v>
      </c>
      <c r="G5" s="172">
        <v>42</v>
      </c>
      <c r="H5" s="173" t="s">
        <v>41</v>
      </c>
      <c r="I5" s="172">
        <v>42</v>
      </c>
      <c r="J5" s="172" t="s">
        <v>42</v>
      </c>
      <c r="K5" s="48" t="s">
        <v>43</v>
      </c>
      <c r="L5" s="45" t="s">
        <v>44</v>
      </c>
      <c r="M5" s="45"/>
      <c r="N5" s="45" t="s">
        <v>45</v>
      </c>
      <c r="O5" s="60"/>
    </row>
    <row r="6" spans="1:35" ht="43.5" x14ac:dyDescent="0.35">
      <c r="A6" s="44" t="s">
        <v>30</v>
      </c>
      <c r="B6" s="157" t="s">
        <v>159</v>
      </c>
      <c r="C6" s="157" t="s">
        <v>46</v>
      </c>
      <c r="D6" s="170" t="s">
        <v>47</v>
      </c>
      <c r="E6" s="170">
        <v>1410</v>
      </c>
      <c r="F6" s="170">
        <v>2021</v>
      </c>
      <c r="G6" s="170">
        <f>42*E4/100</f>
        <v>6155.94</v>
      </c>
      <c r="H6" s="174" t="s">
        <v>48</v>
      </c>
      <c r="I6" s="170">
        <v>6155.94</v>
      </c>
      <c r="J6" s="170" t="s">
        <v>49</v>
      </c>
      <c r="K6" s="158" t="s">
        <v>50</v>
      </c>
      <c r="L6" s="157" t="s">
        <v>51</v>
      </c>
      <c r="M6" s="157"/>
      <c r="N6" s="157" t="s">
        <v>37</v>
      </c>
      <c r="O6" s="159"/>
    </row>
    <row r="7" spans="1:35" ht="74.5" customHeight="1" thickBot="1" x14ac:dyDescent="0.4">
      <c r="A7" s="46" t="s">
        <v>30</v>
      </c>
      <c r="B7" s="47" t="s">
        <v>159</v>
      </c>
      <c r="C7" s="47" t="s">
        <v>52</v>
      </c>
      <c r="D7" s="175" t="s">
        <v>53</v>
      </c>
      <c r="E7" s="175" t="s">
        <v>191</v>
      </c>
      <c r="F7" s="175">
        <v>2022</v>
      </c>
      <c r="G7" s="175">
        <v>100</v>
      </c>
      <c r="H7" s="176" t="s">
        <v>61</v>
      </c>
      <c r="I7" s="177">
        <v>100</v>
      </c>
      <c r="J7" s="177" t="s">
        <v>54</v>
      </c>
      <c r="K7" s="49" t="s">
        <v>55</v>
      </c>
      <c r="L7" s="62" t="s">
        <v>56</v>
      </c>
      <c r="M7" s="47" t="s">
        <v>57</v>
      </c>
      <c r="N7" s="47" t="s">
        <v>58</v>
      </c>
      <c r="O7" s="63"/>
    </row>
    <row r="8" spans="1:35" ht="246.5" x14ac:dyDescent="0.35">
      <c r="A8" s="122" t="s">
        <v>59</v>
      </c>
      <c r="B8" s="123" t="s">
        <v>206</v>
      </c>
      <c r="C8" s="123" t="s">
        <v>60</v>
      </c>
      <c r="D8" s="163" t="s">
        <v>54</v>
      </c>
      <c r="E8" s="163">
        <v>0.3</v>
      </c>
      <c r="F8" s="163">
        <v>2022</v>
      </c>
      <c r="G8" s="163">
        <v>20</v>
      </c>
      <c r="H8" s="178" t="s">
        <v>61</v>
      </c>
      <c r="I8" s="163">
        <v>50</v>
      </c>
      <c r="J8" s="179" t="s">
        <v>61</v>
      </c>
      <c r="K8" s="124" t="s">
        <v>55</v>
      </c>
      <c r="L8" s="123" t="s">
        <v>62</v>
      </c>
      <c r="M8" s="123" t="s">
        <v>63</v>
      </c>
      <c r="N8" s="123" t="s">
        <v>64</v>
      </c>
      <c r="O8" s="129" t="s">
        <v>65</v>
      </c>
      <c r="R8" s="73"/>
      <c r="S8" s="73"/>
      <c r="T8" s="73"/>
      <c r="U8" s="73"/>
      <c r="V8" s="73"/>
      <c r="W8" s="73"/>
      <c r="X8" s="73"/>
      <c r="Y8" s="73"/>
      <c r="Z8" s="73"/>
      <c r="AA8" s="73"/>
      <c r="AB8" s="73"/>
      <c r="AC8" s="73"/>
      <c r="AD8" s="73"/>
      <c r="AE8" s="73"/>
      <c r="AF8" s="73"/>
      <c r="AG8" s="73"/>
      <c r="AH8" s="73"/>
      <c r="AI8" s="73"/>
    </row>
    <row r="9" spans="1:35" ht="33" customHeight="1" thickBot="1" x14ac:dyDescent="0.4">
      <c r="A9" s="125" t="s">
        <v>59</v>
      </c>
      <c r="B9" s="126" t="s">
        <v>206</v>
      </c>
      <c r="C9" s="126" t="s">
        <v>66</v>
      </c>
      <c r="D9" s="164" t="s">
        <v>39</v>
      </c>
      <c r="E9" s="265">
        <v>15.5</v>
      </c>
      <c r="F9" s="164">
        <v>2022</v>
      </c>
      <c r="G9" s="180">
        <v>50</v>
      </c>
      <c r="H9" s="181" t="s">
        <v>61</v>
      </c>
      <c r="I9" s="180">
        <v>70</v>
      </c>
      <c r="J9" s="180" t="s">
        <v>61</v>
      </c>
      <c r="K9" s="127"/>
      <c r="L9" s="126" t="s">
        <v>67</v>
      </c>
      <c r="M9" s="126"/>
      <c r="N9" s="126" t="s">
        <v>68</v>
      </c>
      <c r="O9" s="130" t="s">
        <v>192</v>
      </c>
      <c r="R9" s="73"/>
      <c r="S9" s="73"/>
      <c r="T9" s="73"/>
      <c r="U9" s="73"/>
      <c r="V9" s="73"/>
      <c r="W9" s="73"/>
      <c r="X9" s="73"/>
      <c r="Y9" s="73"/>
      <c r="Z9" s="73"/>
      <c r="AA9" s="73"/>
      <c r="AB9" s="73"/>
      <c r="AC9" s="73"/>
      <c r="AD9" s="73"/>
      <c r="AE9" s="73"/>
      <c r="AF9" s="73"/>
      <c r="AG9" s="73"/>
      <c r="AH9" s="73"/>
      <c r="AI9" s="73"/>
    </row>
    <row r="10" spans="1:35" ht="101.5" x14ac:dyDescent="0.35">
      <c r="A10" s="41" t="s">
        <v>69</v>
      </c>
      <c r="B10" s="43" t="s">
        <v>206</v>
      </c>
      <c r="C10" s="43" t="s">
        <v>70</v>
      </c>
      <c r="D10" s="166" t="s">
        <v>71</v>
      </c>
      <c r="E10" s="166" t="s">
        <v>72</v>
      </c>
      <c r="F10" s="166">
        <v>2021</v>
      </c>
      <c r="G10" s="166"/>
      <c r="H10" s="182" t="s">
        <v>73</v>
      </c>
      <c r="I10" s="166"/>
      <c r="J10" s="166" t="s">
        <v>74</v>
      </c>
      <c r="K10" s="64" t="s">
        <v>75</v>
      </c>
      <c r="L10" s="43" t="s">
        <v>76</v>
      </c>
      <c r="M10" s="43" t="s">
        <v>77</v>
      </c>
      <c r="N10" s="43" t="s">
        <v>78</v>
      </c>
      <c r="O10" s="116" t="s">
        <v>79</v>
      </c>
      <c r="R10" s="73"/>
      <c r="S10" s="74"/>
      <c r="T10" s="75"/>
      <c r="U10" s="75"/>
      <c r="V10" s="76"/>
      <c r="W10" s="76"/>
      <c r="X10" s="76"/>
      <c r="Y10" s="76"/>
      <c r="Z10" s="76"/>
      <c r="AA10" s="76"/>
      <c r="AB10" s="117"/>
      <c r="AC10" s="75"/>
      <c r="AD10" s="75"/>
      <c r="AE10" s="76"/>
      <c r="AF10" s="76"/>
      <c r="AG10" s="73"/>
      <c r="AH10" s="73"/>
      <c r="AI10" s="73"/>
    </row>
    <row r="11" spans="1:35" ht="58" x14ac:dyDescent="0.35">
      <c r="A11" s="44" t="s">
        <v>69</v>
      </c>
      <c r="B11" s="45" t="s">
        <v>159</v>
      </c>
      <c r="C11" s="45" t="s">
        <v>80</v>
      </c>
      <c r="D11" s="171" t="s">
        <v>81</v>
      </c>
      <c r="E11" s="171"/>
      <c r="F11" s="171"/>
      <c r="G11" s="171"/>
      <c r="H11" s="183" t="s">
        <v>73</v>
      </c>
      <c r="I11" s="171"/>
      <c r="J11" s="171" t="s">
        <v>74</v>
      </c>
      <c r="K11" s="48" t="s">
        <v>75</v>
      </c>
      <c r="L11" s="45" t="s">
        <v>82</v>
      </c>
      <c r="M11" s="45"/>
      <c r="N11" s="45" t="s">
        <v>58</v>
      </c>
      <c r="O11" s="65"/>
    </row>
    <row r="12" spans="1:35" ht="101.5" x14ac:dyDescent="0.35">
      <c r="A12" s="44" t="s">
        <v>69</v>
      </c>
      <c r="B12" s="59" t="s">
        <v>206</v>
      </c>
      <c r="C12" s="59" t="s">
        <v>83</v>
      </c>
      <c r="D12" s="170" t="s">
        <v>84</v>
      </c>
      <c r="E12" s="171" t="s">
        <v>85</v>
      </c>
      <c r="F12" s="171">
        <v>2022</v>
      </c>
      <c r="G12" s="171" t="s">
        <v>86</v>
      </c>
      <c r="H12" s="183" t="s">
        <v>87</v>
      </c>
      <c r="I12" s="171" t="s">
        <v>88</v>
      </c>
      <c r="J12" s="171" t="s">
        <v>87</v>
      </c>
      <c r="K12" s="48"/>
      <c r="L12" s="45"/>
      <c r="M12" s="45"/>
      <c r="N12" s="45" t="s">
        <v>89</v>
      </c>
      <c r="O12" s="65"/>
    </row>
    <row r="13" spans="1:35" ht="102" thickBot="1" x14ac:dyDescent="0.4">
      <c r="A13" s="46" t="s">
        <v>69</v>
      </c>
      <c r="B13" s="61" t="s">
        <v>206</v>
      </c>
      <c r="C13" s="61" t="s">
        <v>90</v>
      </c>
      <c r="D13" s="184" t="s">
        <v>84</v>
      </c>
      <c r="E13" s="175" t="s">
        <v>88</v>
      </c>
      <c r="F13" s="175">
        <v>2022</v>
      </c>
      <c r="G13" s="175" t="s">
        <v>91</v>
      </c>
      <c r="H13" s="185" t="s">
        <v>87</v>
      </c>
      <c r="I13" s="175" t="s">
        <v>91</v>
      </c>
      <c r="J13" s="175" t="s">
        <v>87</v>
      </c>
      <c r="K13" s="49"/>
      <c r="L13" s="47"/>
      <c r="M13" s="47"/>
      <c r="N13" s="47" t="s">
        <v>89</v>
      </c>
      <c r="O13" s="66"/>
    </row>
    <row r="14" spans="1:35" ht="174" x14ac:dyDescent="0.35">
      <c r="A14" s="122" t="s">
        <v>92</v>
      </c>
      <c r="B14" s="123" t="s">
        <v>206</v>
      </c>
      <c r="C14" s="123" t="s">
        <v>93</v>
      </c>
      <c r="D14" s="162" t="s">
        <v>94</v>
      </c>
      <c r="E14" s="162" t="s">
        <v>88</v>
      </c>
      <c r="F14" s="162">
        <v>2020</v>
      </c>
      <c r="G14" s="162" t="s">
        <v>88</v>
      </c>
      <c r="H14" s="186" t="s">
        <v>87</v>
      </c>
      <c r="I14" s="162" t="s">
        <v>91</v>
      </c>
      <c r="J14" s="162" t="s">
        <v>87</v>
      </c>
      <c r="K14" s="131" t="s">
        <v>95</v>
      </c>
      <c r="L14" s="123" t="s">
        <v>96</v>
      </c>
      <c r="M14" s="123" t="s">
        <v>97</v>
      </c>
      <c r="N14" s="123" t="s">
        <v>98</v>
      </c>
      <c r="O14" s="132" t="s">
        <v>99</v>
      </c>
    </row>
    <row r="15" spans="1:35" ht="406" x14ac:dyDescent="0.35">
      <c r="A15" s="125" t="s">
        <v>92</v>
      </c>
      <c r="B15" s="126" t="s">
        <v>159</v>
      </c>
      <c r="C15" s="126" t="s">
        <v>100</v>
      </c>
      <c r="D15" s="164" t="s">
        <v>101</v>
      </c>
      <c r="E15" s="164">
        <v>0</v>
      </c>
      <c r="F15" s="164">
        <v>2022</v>
      </c>
      <c r="G15" s="164">
        <v>0</v>
      </c>
      <c r="H15" s="165" t="s">
        <v>101</v>
      </c>
      <c r="I15" s="164">
        <v>0</v>
      </c>
      <c r="J15" s="164" t="s">
        <v>101</v>
      </c>
      <c r="K15" s="127" t="s">
        <v>102</v>
      </c>
      <c r="L15" s="126" t="s">
        <v>103</v>
      </c>
      <c r="M15" s="126" t="s">
        <v>104</v>
      </c>
      <c r="N15" s="133" t="s">
        <v>105</v>
      </c>
      <c r="O15" s="222" t="s">
        <v>106</v>
      </c>
    </row>
    <row r="16" spans="1:35" ht="351.5" thickBot="1" x14ac:dyDescent="0.4">
      <c r="A16" s="50" t="s">
        <v>107</v>
      </c>
      <c r="B16" s="51" t="s">
        <v>159</v>
      </c>
      <c r="C16" s="51" t="s">
        <v>108</v>
      </c>
      <c r="D16" s="187" t="s">
        <v>54</v>
      </c>
      <c r="E16" s="276">
        <v>47.3</v>
      </c>
      <c r="F16" s="188">
        <v>2021</v>
      </c>
      <c r="G16" s="187">
        <v>25</v>
      </c>
      <c r="H16" s="213" t="s">
        <v>109</v>
      </c>
      <c r="I16" s="187">
        <v>25</v>
      </c>
      <c r="J16" s="187" t="s">
        <v>109</v>
      </c>
      <c r="K16" s="52" t="s">
        <v>110</v>
      </c>
      <c r="L16" s="51" t="s">
        <v>111</v>
      </c>
      <c r="M16" s="51" t="s">
        <v>112</v>
      </c>
      <c r="N16" s="120" t="s">
        <v>113</v>
      </c>
      <c r="O16" s="211" t="s">
        <v>114</v>
      </c>
      <c r="P16" s="73"/>
    </row>
    <row r="17" spans="1:15" ht="58" x14ac:dyDescent="0.35">
      <c r="A17" s="134" t="s">
        <v>115</v>
      </c>
      <c r="B17" s="135" t="s">
        <v>159</v>
      </c>
      <c r="C17" s="135" t="s">
        <v>116</v>
      </c>
      <c r="D17" s="189" t="s">
        <v>117</v>
      </c>
      <c r="E17" s="190">
        <v>0</v>
      </c>
      <c r="F17" s="189">
        <v>2022</v>
      </c>
      <c r="G17" s="189">
        <v>0</v>
      </c>
      <c r="H17" s="212" t="s">
        <v>118</v>
      </c>
      <c r="I17" s="189">
        <v>0</v>
      </c>
      <c r="J17" s="189" t="s">
        <v>118</v>
      </c>
      <c r="K17" s="137" t="s">
        <v>119</v>
      </c>
      <c r="L17" s="135" t="s">
        <v>120</v>
      </c>
      <c r="M17" s="135" t="s">
        <v>121</v>
      </c>
      <c r="N17" s="138" t="s">
        <v>121</v>
      </c>
      <c r="O17" s="139" t="s">
        <v>121</v>
      </c>
    </row>
    <row r="18" spans="1:15" ht="174" x14ac:dyDescent="0.35">
      <c r="A18" s="140" t="s">
        <v>115</v>
      </c>
      <c r="B18" s="136" t="s">
        <v>159</v>
      </c>
      <c r="C18" s="136" t="s">
        <v>122</v>
      </c>
      <c r="D18" s="191" t="s">
        <v>117</v>
      </c>
      <c r="E18" s="192">
        <v>25570</v>
      </c>
      <c r="F18" s="191">
        <v>2022</v>
      </c>
      <c r="G18" s="192">
        <v>25721</v>
      </c>
      <c r="H18" s="191" t="s">
        <v>118</v>
      </c>
      <c r="I18" s="192">
        <v>26099</v>
      </c>
      <c r="J18" s="191" t="s">
        <v>118</v>
      </c>
      <c r="K18" s="141" t="s">
        <v>20</v>
      </c>
      <c r="L18" s="136" t="s">
        <v>123</v>
      </c>
      <c r="M18" s="136" t="s">
        <v>124</v>
      </c>
      <c r="N18" s="142" t="s">
        <v>125</v>
      </c>
      <c r="O18" s="143" t="s">
        <v>126</v>
      </c>
    </row>
    <row r="19" spans="1:15" ht="232.5" thickBot="1" x14ac:dyDescent="0.4">
      <c r="A19" s="144" t="s">
        <v>115</v>
      </c>
      <c r="B19" s="145" t="s">
        <v>206</v>
      </c>
      <c r="C19" s="145" t="s">
        <v>127</v>
      </c>
      <c r="D19" s="193" t="s">
        <v>117</v>
      </c>
      <c r="E19" s="193">
        <v>0</v>
      </c>
      <c r="F19" s="193">
        <v>2021</v>
      </c>
      <c r="G19" s="193">
        <v>0</v>
      </c>
      <c r="H19" s="194" t="s">
        <v>117</v>
      </c>
      <c r="I19" s="193">
        <v>0</v>
      </c>
      <c r="J19" s="193" t="s">
        <v>117</v>
      </c>
      <c r="K19" s="146" t="s">
        <v>128</v>
      </c>
      <c r="L19" s="145" t="s">
        <v>129</v>
      </c>
      <c r="M19" s="145" t="s">
        <v>130</v>
      </c>
      <c r="N19" s="147" t="s">
        <v>131</v>
      </c>
      <c r="O19" s="148" t="s">
        <v>132</v>
      </c>
    </row>
    <row r="20" spans="1:15" ht="218" thickBot="1" x14ac:dyDescent="0.4">
      <c r="A20" s="68" t="s">
        <v>133</v>
      </c>
      <c r="B20" s="53" t="s">
        <v>206</v>
      </c>
      <c r="C20" s="53" t="s">
        <v>134</v>
      </c>
      <c r="D20" s="195" t="s">
        <v>135</v>
      </c>
      <c r="E20" s="195">
        <v>40</v>
      </c>
      <c r="F20" s="195">
        <v>2020</v>
      </c>
      <c r="G20" s="195">
        <v>60</v>
      </c>
      <c r="H20" s="196" t="s">
        <v>109</v>
      </c>
      <c r="I20" s="195">
        <v>65</v>
      </c>
      <c r="J20" s="195" t="s">
        <v>74</v>
      </c>
      <c r="K20" s="4" t="s">
        <v>136</v>
      </c>
      <c r="L20" s="53" t="s">
        <v>137</v>
      </c>
      <c r="M20" s="53" t="s">
        <v>138</v>
      </c>
      <c r="N20" s="54" t="s">
        <v>139</v>
      </c>
      <c r="O20" s="69" t="s">
        <v>140</v>
      </c>
    </row>
    <row r="21" spans="1:15" ht="63" customHeight="1" x14ac:dyDescent="0.35">
      <c r="A21" s="122" t="s">
        <v>141</v>
      </c>
      <c r="B21" s="123" t="s">
        <v>159</v>
      </c>
      <c r="C21" s="123" t="s">
        <v>142</v>
      </c>
      <c r="D21" s="162" t="s">
        <v>143</v>
      </c>
      <c r="E21" s="162">
        <v>2</v>
      </c>
      <c r="F21" s="162">
        <v>2021</v>
      </c>
      <c r="G21" s="162">
        <v>24</v>
      </c>
      <c r="H21" s="186" t="s">
        <v>144</v>
      </c>
      <c r="I21" s="162">
        <v>84</v>
      </c>
      <c r="J21" s="162" t="s">
        <v>145</v>
      </c>
      <c r="K21" s="149" t="s">
        <v>20</v>
      </c>
      <c r="L21" s="123" t="s">
        <v>146</v>
      </c>
      <c r="M21" s="123" t="s">
        <v>147</v>
      </c>
      <c r="N21" s="123" t="s">
        <v>148</v>
      </c>
      <c r="O21" s="129" t="s">
        <v>149</v>
      </c>
    </row>
    <row r="22" spans="1:15" ht="67" customHeight="1" x14ac:dyDescent="0.35">
      <c r="A22" s="150" t="s">
        <v>141</v>
      </c>
      <c r="B22" s="151" t="s">
        <v>159</v>
      </c>
      <c r="C22" s="151" t="s">
        <v>150</v>
      </c>
      <c r="D22" s="197" t="s">
        <v>143</v>
      </c>
      <c r="E22" s="198">
        <v>2</v>
      </c>
      <c r="F22" s="198">
        <v>2021</v>
      </c>
      <c r="G22" s="197">
        <v>24</v>
      </c>
      <c r="H22" s="163" t="s">
        <v>144</v>
      </c>
      <c r="I22" s="197">
        <v>84</v>
      </c>
      <c r="J22" s="197" t="s">
        <v>145</v>
      </c>
      <c r="K22" s="152" t="s">
        <v>102</v>
      </c>
      <c r="L22" s="151" t="s">
        <v>67</v>
      </c>
      <c r="M22" s="151" t="s">
        <v>147</v>
      </c>
      <c r="N22" s="151" t="s">
        <v>148</v>
      </c>
      <c r="O22" s="153" t="s">
        <v>151</v>
      </c>
    </row>
    <row r="23" spans="1:15" ht="59.5" customHeight="1" x14ac:dyDescent="0.35">
      <c r="A23" s="150" t="s">
        <v>141</v>
      </c>
      <c r="B23" s="151" t="s">
        <v>159</v>
      </c>
      <c r="C23" s="151" t="s">
        <v>152</v>
      </c>
      <c r="D23" s="197" t="s">
        <v>143</v>
      </c>
      <c r="E23" s="198">
        <v>0</v>
      </c>
      <c r="F23" s="198">
        <v>2021</v>
      </c>
      <c r="G23" s="198">
        <v>8</v>
      </c>
      <c r="H23" s="163" t="s">
        <v>144</v>
      </c>
      <c r="I23" s="197">
        <v>24</v>
      </c>
      <c r="J23" s="197" t="s">
        <v>145</v>
      </c>
      <c r="K23" s="154" t="s">
        <v>102</v>
      </c>
      <c r="L23" s="151" t="s">
        <v>67</v>
      </c>
      <c r="M23" s="151" t="s">
        <v>147</v>
      </c>
      <c r="N23" s="151" t="s">
        <v>148</v>
      </c>
      <c r="O23" s="153" t="s">
        <v>151</v>
      </c>
    </row>
    <row r="24" spans="1:15" ht="62.5" customHeight="1" x14ac:dyDescent="0.35">
      <c r="A24" s="150" t="s">
        <v>141</v>
      </c>
      <c r="B24" s="151" t="s">
        <v>159</v>
      </c>
      <c r="C24" s="151" t="s">
        <v>153</v>
      </c>
      <c r="D24" s="197" t="s">
        <v>143</v>
      </c>
      <c r="E24" s="198">
        <v>1</v>
      </c>
      <c r="F24" s="198">
        <v>2021</v>
      </c>
      <c r="G24" s="198">
        <v>16</v>
      </c>
      <c r="H24" s="163" t="s">
        <v>144</v>
      </c>
      <c r="I24" s="197">
        <v>48</v>
      </c>
      <c r="J24" s="197" t="s">
        <v>145</v>
      </c>
      <c r="K24" s="154" t="s">
        <v>102</v>
      </c>
      <c r="L24" s="151" t="s">
        <v>67</v>
      </c>
      <c r="M24" s="151" t="s">
        <v>147</v>
      </c>
      <c r="N24" s="151" t="s">
        <v>148</v>
      </c>
      <c r="O24" s="153" t="s">
        <v>151</v>
      </c>
    </row>
    <row r="25" spans="1:15" ht="247" thickBot="1" x14ac:dyDescent="0.4">
      <c r="A25" s="125" t="s">
        <v>141</v>
      </c>
      <c r="B25" s="126" t="s">
        <v>159</v>
      </c>
      <c r="C25" s="126" t="s">
        <v>154</v>
      </c>
      <c r="D25" s="164" t="s">
        <v>54</v>
      </c>
      <c r="E25" s="199"/>
      <c r="F25" s="199"/>
      <c r="G25" s="199"/>
      <c r="H25" s="200"/>
      <c r="I25" s="164"/>
      <c r="J25" s="164"/>
      <c r="K25" s="127"/>
      <c r="L25" s="126" t="s">
        <v>67</v>
      </c>
      <c r="M25" s="126" t="s">
        <v>155</v>
      </c>
      <c r="N25" s="126" t="s">
        <v>156</v>
      </c>
      <c r="O25" s="130"/>
    </row>
    <row r="26" spans="1:15" ht="147" customHeight="1" x14ac:dyDescent="0.35">
      <c r="A26" s="55" t="s">
        <v>157</v>
      </c>
      <c r="B26" s="51" t="s">
        <v>159</v>
      </c>
      <c r="C26" s="51" t="s">
        <v>181</v>
      </c>
      <c r="D26" s="201"/>
      <c r="E26" s="201" t="s">
        <v>159</v>
      </c>
      <c r="F26" s="201">
        <v>2024</v>
      </c>
      <c r="G26" s="201" t="s">
        <v>159</v>
      </c>
      <c r="H26" s="202"/>
      <c r="I26" s="201" t="s">
        <v>159</v>
      </c>
      <c r="J26" s="187"/>
      <c r="K26" s="56"/>
      <c r="L26" s="53" t="s">
        <v>67</v>
      </c>
      <c r="M26" s="53" t="s">
        <v>161</v>
      </c>
      <c r="N26" s="53"/>
      <c r="O26" s="70" t="s">
        <v>193</v>
      </c>
    </row>
    <row r="27" spans="1:15" ht="101.5" x14ac:dyDescent="0.35">
      <c r="A27" s="122" t="s">
        <v>162</v>
      </c>
      <c r="B27" s="123" t="s">
        <v>206</v>
      </c>
      <c r="C27" s="123" t="s">
        <v>163</v>
      </c>
      <c r="D27" s="203" t="s">
        <v>84</v>
      </c>
      <c r="E27" s="162" t="s">
        <v>86</v>
      </c>
      <c r="F27" s="162">
        <v>2022</v>
      </c>
      <c r="G27" s="162" t="s">
        <v>88</v>
      </c>
      <c r="H27" s="186" t="s">
        <v>87</v>
      </c>
      <c r="I27" s="162" t="s">
        <v>91</v>
      </c>
      <c r="J27" s="162" t="s">
        <v>87</v>
      </c>
      <c r="K27" s="124" t="s">
        <v>164</v>
      </c>
      <c r="L27" s="123" t="s">
        <v>165</v>
      </c>
      <c r="M27" s="123" t="s">
        <v>166</v>
      </c>
      <c r="N27" s="123" t="s">
        <v>167</v>
      </c>
      <c r="O27" s="155"/>
    </row>
    <row r="28" spans="1:15" ht="87.5" thickBot="1" x14ac:dyDescent="0.4">
      <c r="A28" s="125" t="s">
        <v>162</v>
      </c>
      <c r="B28" s="126" t="s">
        <v>206</v>
      </c>
      <c r="C28" s="126" t="s">
        <v>168</v>
      </c>
      <c r="D28" s="164" t="s">
        <v>54</v>
      </c>
      <c r="E28" s="199">
        <v>76.2</v>
      </c>
      <c r="F28" s="199">
        <v>2020</v>
      </c>
      <c r="G28" s="164" t="s">
        <v>169</v>
      </c>
      <c r="H28" s="200" t="s">
        <v>54</v>
      </c>
      <c r="I28" s="164" t="s">
        <v>169</v>
      </c>
      <c r="J28" s="199" t="s">
        <v>54</v>
      </c>
      <c r="K28" s="127" t="s">
        <v>164</v>
      </c>
      <c r="L28" s="126" t="s">
        <v>170</v>
      </c>
      <c r="M28" s="126" t="s">
        <v>166</v>
      </c>
      <c r="N28" s="223" t="s">
        <v>171</v>
      </c>
      <c r="O28" s="156"/>
    </row>
  </sheetData>
  <hyperlinks>
    <hyperlink ref="K2" r:id="rId1" xr:uid="{00000000-0004-0000-0500-000000000000}"/>
    <hyperlink ref="K10" r:id="rId2" xr:uid="{00000000-0004-0000-0500-000001000000}"/>
    <hyperlink ref="K11" r:id="rId3" xr:uid="{00000000-0004-0000-0500-000002000000}"/>
    <hyperlink ref="K16" r:id="rId4" xr:uid="{00000000-0004-0000-0500-000006000000}"/>
    <hyperlink ref="K19" r:id="rId5" xr:uid="{00000000-0004-0000-0500-00000A000000}"/>
    <hyperlink ref="K20" r:id="rId6" xr:uid="{00000000-0004-0000-0500-00000C000000}"/>
    <hyperlink ref="K27" r:id="rId7" xr:uid="{00000000-0004-0000-0500-00000F000000}"/>
    <hyperlink ref="K28" r:id="rId8" xr:uid="{00000000-0004-0000-0500-000010000000}"/>
    <hyperlink ref="O20" r:id="rId9" xr:uid="{00000000-0004-0000-0500-00000E000000}"/>
    <hyperlink ref="O15" r:id="rId10" xr:uid="{00000000-0004-0000-0500-000005000000}"/>
    <hyperlink ref="N15" r:id="rId11" xr:uid="{0E891607-B884-4DAA-8282-A95D1985224A}"/>
    <hyperlink ref="N16" r:id="rId12" xr:uid="{2275BF28-D049-4316-9715-32D6317204D4}"/>
    <hyperlink ref="N18" r:id="rId13" xr:uid="{A2F41968-540A-4F94-AB79-1BF2D32CE57D}"/>
    <hyperlink ref="N19" r:id="rId14" location="eesti-oigusaktid-kes" xr:uid="{A94D2448-5C58-4924-BC19-CDF97BFFA334}"/>
    <hyperlink ref="N20" r:id="rId15" xr:uid="{414E17FF-951F-4621-A4B2-D28D8DBE7274}"/>
  </hyperlinks>
  <pageMargins left="0.7" right="0.7" top="0.75" bottom="0.75" header="0" footer="0"/>
  <pageSetup orientation="landscape"/>
  <legacyDrawing r:id="rId1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zoomScale="80" zoomScaleNormal="80" workbookViewId="0">
      <pane ySplit="1" topLeftCell="A16" activePane="bottomLeft" state="frozen"/>
      <selection pane="bottomLeft" activeCell="A16" sqref="A16"/>
    </sheetView>
  </sheetViews>
  <sheetFormatPr defaultColWidth="14.453125" defaultRowHeight="14.5" x14ac:dyDescent="0.35"/>
  <cols>
    <col min="1" max="1" width="26.453125" style="71" customWidth="1"/>
    <col min="2" max="2" width="12.453125" style="227" customWidth="1"/>
    <col min="3" max="3" width="34.453125" style="71" customWidth="1"/>
    <col min="4" max="4" width="17.81640625" style="71" customWidth="1"/>
    <col min="5" max="5" width="7.453125" style="71" customWidth="1"/>
    <col min="6" max="6" width="9.453125" style="71" customWidth="1"/>
    <col min="7" max="7" width="13.81640625" style="71" customWidth="1"/>
    <col min="8" max="8" width="12.453125" style="71" customWidth="1"/>
    <col min="9" max="9" width="9.54296875" style="71" customWidth="1"/>
    <col min="10" max="10" width="11.1796875" style="71" customWidth="1"/>
    <col min="11" max="11" width="11.453125" style="71" bestFit="1" customWidth="1"/>
    <col min="12" max="12" width="39.453125" style="71" customWidth="1"/>
    <col min="13" max="13" width="50.453125" style="71" customWidth="1"/>
    <col min="14" max="14" width="57.453125" style="71" customWidth="1"/>
    <col min="15" max="15" width="62.81640625" style="72" bestFit="1" customWidth="1"/>
    <col min="16" max="27" width="8.54296875" style="71" customWidth="1"/>
    <col min="28" max="16384" width="14.453125" style="71"/>
  </cols>
  <sheetData>
    <row r="1" spans="1:16" ht="29" x14ac:dyDescent="0.35">
      <c r="A1" s="220" t="s">
        <v>0</v>
      </c>
      <c r="B1" s="220" t="s">
        <v>235</v>
      </c>
      <c r="C1" s="220" t="s">
        <v>172</v>
      </c>
      <c r="D1" s="214" t="s">
        <v>2</v>
      </c>
      <c r="E1" s="214" t="s">
        <v>3</v>
      </c>
      <c r="F1" s="214" t="s">
        <v>4</v>
      </c>
      <c r="G1" s="214" t="s">
        <v>5</v>
      </c>
      <c r="H1" s="214" t="s">
        <v>6</v>
      </c>
      <c r="I1" s="214" t="s">
        <v>7</v>
      </c>
      <c r="J1" s="214" t="s">
        <v>6</v>
      </c>
      <c r="K1" s="220" t="s">
        <v>173</v>
      </c>
      <c r="L1" s="220" t="s">
        <v>9</v>
      </c>
      <c r="M1" s="220" t="s">
        <v>10</v>
      </c>
      <c r="N1" s="220" t="s">
        <v>11</v>
      </c>
      <c r="O1" s="220" t="s">
        <v>194</v>
      </c>
    </row>
    <row r="2" spans="1:16" ht="90" customHeight="1" x14ac:dyDescent="0.35">
      <c r="A2" s="216" t="s">
        <v>13</v>
      </c>
      <c r="B2" s="217" t="s">
        <v>206</v>
      </c>
      <c r="C2" s="217" t="s">
        <v>14</v>
      </c>
      <c r="D2" s="215" t="s">
        <v>15</v>
      </c>
      <c r="E2" s="215" t="s">
        <v>195</v>
      </c>
      <c r="F2" s="215">
        <v>2019</v>
      </c>
      <c r="G2" s="215" t="s">
        <v>196</v>
      </c>
      <c r="H2" s="186" t="s">
        <v>18</v>
      </c>
      <c r="I2" s="215" t="s">
        <v>197</v>
      </c>
      <c r="J2" s="215" t="s">
        <v>27</v>
      </c>
      <c r="K2" s="218" t="s">
        <v>20</v>
      </c>
      <c r="L2" s="217" t="s">
        <v>21</v>
      </c>
      <c r="M2" s="217" t="s">
        <v>22</v>
      </c>
      <c r="N2" s="217" t="s">
        <v>23</v>
      </c>
      <c r="O2" s="219"/>
    </row>
    <row r="3" spans="1:16" ht="29.5" thickBot="1" x14ac:dyDescent="0.4">
      <c r="A3" s="125" t="s">
        <v>13</v>
      </c>
      <c r="B3" s="126" t="s">
        <v>206</v>
      </c>
      <c r="C3" s="126" t="s">
        <v>24</v>
      </c>
      <c r="D3" s="164" t="s">
        <v>15</v>
      </c>
      <c r="E3" s="164" t="s">
        <v>198</v>
      </c>
      <c r="F3" s="164">
        <v>2019</v>
      </c>
      <c r="G3" s="164" t="s">
        <v>199</v>
      </c>
      <c r="H3" s="165" t="s">
        <v>27</v>
      </c>
      <c r="I3" s="164" t="s">
        <v>28</v>
      </c>
      <c r="J3" s="164" t="s">
        <v>18</v>
      </c>
      <c r="K3" s="127"/>
      <c r="L3" s="126" t="s">
        <v>29</v>
      </c>
      <c r="M3" s="126"/>
      <c r="N3" s="217" t="s">
        <v>23</v>
      </c>
      <c r="O3" s="128"/>
    </row>
    <row r="4" spans="1:16" ht="74.5" x14ac:dyDescent="0.35">
      <c r="A4" s="41" t="s">
        <v>30</v>
      </c>
      <c r="B4" s="42" t="s">
        <v>159</v>
      </c>
      <c r="C4" s="42" t="s">
        <v>31</v>
      </c>
      <c r="D4" s="166" t="s">
        <v>32</v>
      </c>
      <c r="E4" s="167">
        <v>66331.664999999994</v>
      </c>
      <c r="F4" s="167">
        <v>2021</v>
      </c>
      <c r="G4" s="168">
        <v>32000000</v>
      </c>
      <c r="H4" s="169" t="s">
        <v>33</v>
      </c>
      <c r="I4" s="168">
        <v>32000000</v>
      </c>
      <c r="J4" s="168" t="s">
        <v>34</v>
      </c>
      <c r="K4" s="57" t="s">
        <v>20</v>
      </c>
      <c r="L4" s="42" t="s">
        <v>35</v>
      </c>
      <c r="M4" s="42" t="s">
        <v>36</v>
      </c>
      <c r="N4" s="42" t="s">
        <v>37</v>
      </c>
      <c r="O4" s="58" t="s">
        <v>200</v>
      </c>
    </row>
    <row r="5" spans="1:16" ht="43.5" x14ac:dyDescent="0.35">
      <c r="A5" s="44" t="s">
        <v>30</v>
      </c>
      <c r="B5" s="45" t="s">
        <v>159</v>
      </c>
      <c r="C5" s="45" t="s">
        <v>38</v>
      </c>
      <c r="D5" s="170" t="s">
        <v>39</v>
      </c>
      <c r="E5" s="221">
        <f>E6*100/E4</f>
        <v>1.3007362320846312</v>
      </c>
      <c r="F5" s="171">
        <v>2021</v>
      </c>
      <c r="G5" s="172">
        <v>42</v>
      </c>
      <c r="H5" s="173" t="s">
        <v>41</v>
      </c>
      <c r="I5" s="172">
        <v>42</v>
      </c>
      <c r="J5" s="172" t="s">
        <v>42</v>
      </c>
      <c r="K5" s="48" t="s">
        <v>43</v>
      </c>
      <c r="L5" s="45" t="s">
        <v>44</v>
      </c>
      <c r="M5" s="45"/>
      <c r="N5" s="45" t="s">
        <v>45</v>
      </c>
      <c r="O5" s="60" t="s">
        <v>201</v>
      </c>
    </row>
    <row r="6" spans="1:16" ht="68.5" customHeight="1" x14ac:dyDescent="0.35">
      <c r="A6" s="44" t="s">
        <v>30</v>
      </c>
      <c r="B6" s="157" t="s">
        <v>159</v>
      </c>
      <c r="C6" s="157" t="s">
        <v>46</v>
      </c>
      <c r="D6" s="170" t="s">
        <v>47</v>
      </c>
      <c r="E6" s="170">
        <v>862.8</v>
      </c>
      <c r="F6" s="170">
        <v>2021</v>
      </c>
      <c r="G6" s="170">
        <v>27859.3</v>
      </c>
      <c r="H6" s="174" t="s">
        <v>202</v>
      </c>
      <c r="I6" s="170">
        <v>27859.3</v>
      </c>
      <c r="J6" s="170" t="s">
        <v>203</v>
      </c>
      <c r="K6" s="158" t="s">
        <v>50</v>
      </c>
      <c r="L6" s="157" t="s">
        <v>51</v>
      </c>
      <c r="M6" s="157"/>
      <c r="N6" s="157" t="s">
        <v>37</v>
      </c>
      <c r="O6" s="159" t="s">
        <v>204</v>
      </c>
    </row>
    <row r="7" spans="1:16" ht="77.5" customHeight="1" thickBot="1" x14ac:dyDescent="0.4">
      <c r="A7" s="46" t="s">
        <v>30</v>
      </c>
      <c r="B7" s="47" t="s">
        <v>159</v>
      </c>
      <c r="C7" s="47" t="s">
        <v>52</v>
      </c>
      <c r="D7" s="175" t="s">
        <v>53</v>
      </c>
      <c r="E7" s="175">
        <v>100</v>
      </c>
      <c r="F7" s="175">
        <v>2021</v>
      </c>
      <c r="G7" s="175">
        <v>100</v>
      </c>
      <c r="H7" s="176" t="s">
        <v>54</v>
      </c>
      <c r="I7" s="177">
        <v>100</v>
      </c>
      <c r="J7" s="177" t="s">
        <v>54</v>
      </c>
      <c r="K7" s="49" t="s">
        <v>55</v>
      </c>
      <c r="L7" s="62" t="s">
        <v>56</v>
      </c>
      <c r="M7" s="47" t="s">
        <v>57</v>
      </c>
      <c r="N7" s="47" t="s">
        <v>58</v>
      </c>
      <c r="O7" s="63"/>
    </row>
    <row r="8" spans="1:16" ht="245.5" customHeight="1" x14ac:dyDescent="0.35">
      <c r="A8" s="122" t="s">
        <v>59</v>
      </c>
      <c r="B8" s="123" t="s">
        <v>206</v>
      </c>
      <c r="C8" s="123" t="s">
        <v>60</v>
      </c>
      <c r="D8" s="163" t="s">
        <v>54</v>
      </c>
      <c r="E8" s="163">
        <v>1.4</v>
      </c>
      <c r="F8" s="163">
        <v>2022</v>
      </c>
      <c r="G8" s="163">
        <v>20</v>
      </c>
      <c r="H8" s="178" t="s">
        <v>61</v>
      </c>
      <c r="I8" s="163">
        <v>50</v>
      </c>
      <c r="J8" s="179" t="s">
        <v>61</v>
      </c>
      <c r="K8" s="124" t="s">
        <v>55</v>
      </c>
      <c r="L8" s="123" t="s">
        <v>62</v>
      </c>
      <c r="M8" s="123" t="s">
        <v>63</v>
      </c>
      <c r="N8" s="123" t="s">
        <v>64</v>
      </c>
      <c r="O8" s="129" t="s">
        <v>65</v>
      </c>
    </row>
    <row r="9" spans="1:16" ht="33" customHeight="1" thickBot="1" x14ac:dyDescent="0.4">
      <c r="A9" s="125" t="s">
        <v>59</v>
      </c>
      <c r="B9" s="126" t="s">
        <v>206</v>
      </c>
      <c r="C9" s="126" t="s">
        <v>66</v>
      </c>
      <c r="D9" s="164" t="s">
        <v>39</v>
      </c>
      <c r="E9" s="265">
        <v>66.2</v>
      </c>
      <c r="F9" s="164">
        <v>2022</v>
      </c>
      <c r="G9" s="180">
        <v>40</v>
      </c>
      <c r="H9" s="181" t="s">
        <v>61</v>
      </c>
      <c r="I9" s="180">
        <v>70</v>
      </c>
      <c r="J9" s="180" t="s">
        <v>61</v>
      </c>
      <c r="K9" s="127"/>
      <c r="L9" s="126" t="s">
        <v>67</v>
      </c>
      <c r="M9" s="126"/>
      <c r="N9" s="126" t="s">
        <v>68</v>
      </c>
      <c r="O9" s="130"/>
    </row>
    <row r="10" spans="1:16" ht="123.65" customHeight="1" x14ac:dyDescent="0.35">
      <c r="A10" s="41" t="s">
        <v>69</v>
      </c>
      <c r="B10" s="43" t="s">
        <v>206</v>
      </c>
      <c r="C10" s="43" t="s">
        <v>70</v>
      </c>
      <c r="D10" s="166" t="s">
        <v>71</v>
      </c>
      <c r="E10" s="166" t="s">
        <v>72</v>
      </c>
      <c r="F10" s="166">
        <v>2021</v>
      </c>
      <c r="G10" s="166"/>
      <c r="H10" s="182" t="s">
        <v>73</v>
      </c>
      <c r="I10" s="166"/>
      <c r="J10" s="166" t="s">
        <v>74</v>
      </c>
      <c r="K10" s="64" t="s">
        <v>75</v>
      </c>
      <c r="L10" s="43" t="s">
        <v>76</v>
      </c>
      <c r="M10" s="43" t="s">
        <v>77</v>
      </c>
      <c r="N10" s="43" t="s">
        <v>78</v>
      </c>
      <c r="O10" s="116" t="s">
        <v>79</v>
      </c>
    </row>
    <row r="11" spans="1:16" ht="58" x14ac:dyDescent="0.35">
      <c r="A11" s="44" t="s">
        <v>69</v>
      </c>
      <c r="B11" s="45" t="s">
        <v>159</v>
      </c>
      <c r="C11" s="45" t="s">
        <v>80</v>
      </c>
      <c r="D11" s="171" t="s">
        <v>81</v>
      </c>
      <c r="E11" s="171"/>
      <c r="F11" s="171"/>
      <c r="G11" s="171"/>
      <c r="H11" s="183" t="s">
        <v>73</v>
      </c>
      <c r="I11" s="171"/>
      <c r="J11" s="171" t="s">
        <v>74</v>
      </c>
      <c r="K11" s="48" t="s">
        <v>75</v>
      </c>
      <c r="L11" s="45" t="s">
        <v>82</v>
      </c>
      <c r="M11" s="45"/>
      <c r="N11" s="45" t="s">
        <v>58</v>
      </c>
      <c r="O11" s="65"/>
    </row>
    <row r="12" spans="1:16" ht="84" customHeight="1" x14ac:dyDescent="0.35">
      <c r="A12" s="44" t="s">
        <v>69</v>
      </c>
      <c r="B12" s="59" t="s">
        <v>206</v>
      </c>
      <c r="C12" s="59" t="s">
        <v>83</v>
      </c>
      <c r="D12" s="170" t="s">
        <v>84</v>
      </c>
      <c r="E12" s="171" t="s">
        <v>86</v>
      </c>
      <c r="F12" s="171">
        <v>2022</v>
      </c>
      <c r="G12" s="171" t="s">
        <v>88</v>
      </c>
      <c r="H12" s="183" t="s">
        <v>87</v>
      </c>
      <c r="I12" s="171" t="s">
        <v>91</v>
      </c>
      <c r="J12" s="171" t="s">
        <v>87</v>
      </c>
      <c r="K12" s="48"/>
      <c r="L12" s="45"/>
      <c r="M12" s="45"/>
      <c r="N12" s="45" t="s">
        <v>89</v>
      </c>
      <c r="O12" s="65"/>
    </row>
    <row r="13" spans="1:16" ht="89.5" customHeight="1" thickBot="1" x14ac:dyDescent="0.4">
      <c r="A13" s="46" t="s">
        <v>69</v>
      </c>
      <c r="B13" s="61" t="s">
        <v>206</v>
      </c>
      <c r="C13" s="61" t="s">
        <v>90</v>
      </c>
      <c r="D13" s="184" t="s">
        <v>84</v>
      </c>
      <c r="E13" s="175" t="s">
        <v>91</v>
      </c>
      <c r="F13" s="175">
        <v>2022</v>
      </c>
      <c r="G13" s="175" t="s">
        <v>91</v>
      </c>
      <c r="H13" s="185" t="s">
        <v>87</v>
      </c>
      <c r="I13" s="175" t="s">
        <v>91</v>
      </c>
      <c r="J13" s="175" t="s">
        <v>87</v>
      </c>
      <c r="K13" s="49"/>
      <c r="L13" s="47"/>
      <c r="M13" s="47"/>
      <c r="N13" s="47" t="s">
        <v>89</v>
      </c>
      <c r="O13" s="66"/>
    </row>
    <row r="14" spans="1:16" ht="171.65" customHeight="1" x14ac:dyDescent="0.35">
      <c r="A14" s="122" t="s">
        <v>92</v>
      </c>
      <c r="B14" s="123" t="s">
        <v>206</v>
      </c>
      <c r="C14" s="123" t="s">
        <v>93</v>
      </c>
      <c r="D14" s="162" t="s">
        <v>94</v>
      </c>
      <c r="E14" s="162" t="s">
        <v>88</v>
      </c>
      <c r="F14" s="162">
        <v>2020</v>
      </c>
      <c r="G14" s="162" t="s">
        <v>88</v>
      </c>
      <c r="H14" s="186" t="s">
        <v>87</v>
      </c>
      <c r="I14" s="162" t="s">
        <v>91</v>
      </c>
      <c r="J14" s="162" t="s">
        <v>87</v>
      </c>
      <c r="K14" s="131" t="s">
        <v>95</v>
      </c>
      <c r="L14" s="123" t="s">
        <v>96</v>
      </c>
      <c r="M14" s="123" t="s">
        <v>97</v>
      </c>
      <c r="N14" s="123" t="s">
        <v>98</v>
      </c>
      <c r="O14" s="132" t="s">
        <v>99</v>
      </c>
    </row>
    <row r="15" spans="1:16" ht="409.5" customHeight="1" x14ac:dyDescent="0.35">
      <c r="A15" s="125" t="s">
        <v>92</v>
      </c>
      <c r="B15" s="126" t="s">
        <v>159</v>
      </c>
      <c r="C15" s="126" t="s">
        <v>100</v>
      </c>
      <c r="D15" s="164" t="s">
        <v>101</v>
      </c>
      <c r="E15" s="164">
        <v>60</v>
      </c>
      <c r="F15" s="164">
        <v>2022</v>
      </c>
      <c r="G15" s="164">
        <v>60</v>
      </c>
      <c r="H15" s="165" t="s">
        <v>101</v>
      </c>
      <c r="I15" s="164">
        <v>60</v>
      </c>
      <c r="J15" s="164" t="s">
        <v>101</v>
      </c>
      <c r="K15" s="127" t="s">
        <v>102</v>
      </c>
      <c r="L15" s="126" t="s">
        <v>103</v>
      </c>
      <c r="M15" s="126" t="s">
        <v>104</v>
      </c>
      <c r="N15" s="133" t="s">
        <v>105</v>
      </c>
      <c r="O15" s="222" t="s">
        <v>205</v>
      </c>
    </row>
    <row r="16" spans="1:16" ht="351.5" thickBot="1" x14ac:dyDescent="0.4">
      <c r="A16" s="50" t="s">
        <v>107</v>
      </c>
      <c r="B16" s="51" t="s">
        <v>159</v>
      </c>
      <c r="C16" s="51" t="s">
        <v>108</v>
      </c>
      <c r="D16" s="187" t="s">
        <v>54</v>
      </c>
      <c r="E16" s="195" t="s">
        <v>206</v>
      </c>
      <c r="F16" s="188" t="s">
        <v>206</v>
      </c>
      <c r="G16" s="187" t="s">
        <v>206</v>
      </c>
      <c r="H16" s="213" t="s">
        <v>109</v>
      </c>
      <c r="I16" s="187" t="s">
        <v>206</v>
      </c>
      <c r="J16" s="187" t="s">
        <v>109</v>
      </c>
      <c r="K16" s="52" t="s">
        <v>110</v>
      </c>
      <c r="L16" s="51" t="s">
        <v>111</v>
      </c>
      <c r="M16" s="51" t="s">
        <v>112</v>
      </c>
      <c r="N16" s="120" t="s">
        <v>113</v>
      </c>
      <c r="O16" s="224" t="s">
        <v>114</v>
      </c>
      <c r="P16" s="73"/>
    </row>
    <row r="17" spans="1:15" ht="43.5" x14ac:dyDescent="0.35">
      <c r="A17" s="134" t="s">
        <v>115</v>
      </c>
      <c r="B17" s="135" t="s">
        <v>159</v>
      </c>
      <c r="C17" s="135" t="s">
        <v>116</v>
      </c>
      <c r="D17" s="189" t="s">
        <v>117</v>
      </c>
      <c r="E17" s="190">
        <v>265</v>
      </c>
      <c r="F17" s="189">
        <v>2022</v>
      </c>
      <c r="G17" s="189">
        <v>268</v>
      </c>
      <c r="H17" s="212" t="s">
        <v>118</v>
      </c>
      <c r="I17" s="189">
        <v>277</v>
      </c>
      <c r="J17" s="189" t="s">
        <v>118</v>
      </c>
      <c r="K17" s="137" t="s">
        <v>102</v>
      </c>
      <c r="L17" s="135" t="s">
        <v>207</v>
      </c>
      <c r="M17" s="135" t="s">
        <v>207</v>
      </c>
      <c r="N17" s="138" t="s">
        <v>207</v>
      </c>
      <c r="O17" s="139"/>
    </row>
    <row r="18" spans="1:15" ht="174" x14ac:dyDescent="0.35">
      <c r="A18" s="140" t="s">
        <v>115</v>
      </c>
      <c r="B18" s="136" t="s">
        <v>159</v>
      </c>
      <c r="C18" s="136" t="s">
        <v>122</v>
      </c>
      <c r="D18" s="191" t="s">
        <v>117</v>
      </c>
      <c r="E18" s="192">
        <v>265</v>
      </c>
      <c r="F18" s="191">
        <v>2022</v>
      </c>
      <c r="G18" s="192">
        <v>268</v>
      </c>
      <c r="H18" s="191" t="s">
        <v>118</v>
      </c>
      <c r="I18" s="192">
        <v>277</v>
      </c>
      <c r="J18" s="191" t="s">
        <v>118</v>
      </c>
      <c r="K18" s="141" t="s">
        <v>20</v>
      </c>
      <c r="L18" s="136" t="s">
        <v>123</v>
      </c>
      <c r="M18" s="136" t="s">
        <v>124</v>
      </c>
      <c r="N18" s="142" t="s">
        <v>125</v>
      </c>
      <c r="O18" s="143" t="s">
        <v>126</v>
      </c>
    </row>
    <row r="19" spans="1:15" ht="244" customHeight="1" thickBot="1" x14ac:dyDescent="0.4">
      <c r="A19" s="144" t="s">
        <v>115</v>
      </c>
      <c r="B19" s="145" t="s">
        <v>206</v>
      </c>
      <c r="C19" s="145" t="s">
        <v>127</v>
      </c>
      <c r="D19" s="193" t="s">
        <v>117</v>
      </c>
      <c r="E19" s="193">
        <v>0</v>
      </c>
      <c r="F19" s="193">
        <v>2021</v>
      </c>
      <c r="G19" s="193">
        <v>0</v>
      </c>
      <c r="H19" s="194" t="s">
        <v>117</v>
      </c>
      <c r="I19" s="193">
        <v>0</v>
      </c>
      <c r="J19" s="193" t="s">
        <v>117</v>
      </c>
      <c r="K19" s="146" t="s">
        <v>208</v>
      </c>
      <c r="L19" s="145" t="s">
        <v>129</v>
      </c>
      <c r="M19" s="145" t="s">
        <v>130</v>
      </c>
      <c r="N19" s="147" t="s">
        <v>131</v>
      </c>
      <c r="O19" s="148" t="s">
        <v>132</v>
      </c>
    </row>
    <row r="20" spans="1:15" ht="182.5" thickBot="1" x14ac:dyDescent="0.4">
      <c r="A20" s="68" t="s">
        <v>133</v>
      </c>
      <c r="B20" s="53" t="s">
        <v>206</v>
      </c>
      <c r="C20" s="53" t="s">
        <v>134</v>
      </c>
      <c r="D20" s="195" t="s">
        <v>61</v>
      </c>
      <c r="E20" s="195">
        <v>50</v>
      </c>
      <c r="F20" s="195">
        <v>2020</v>
      </c>
      <c r="G20" s="195">
        <v>60</v>
      </c>
      <c r="H20" s="196" t="s">
        <v>109</v>
      </c>
      <c r="I20" s="195">
        <v>65</v>
      </c>
      <c r="J20" s="195" t="s">
        <v>74</v>
      </c>
      <c r="K20" s="4" t="s">
        <v>136</v>
      </c>
      <c r="L20" s="53" t="s">
        <v>137</v>
      </c>
      <c r="M20" s="53" t="s">
        <v>138</v>
      </c>
      <c r="N20" s="54" t="s">
        <v>139</v>
      </c>
      <c r="O20" s="69" t="s">
        <v>209</v>
      </c>
    </row>
    <row r="21" spans="1:15" ht="64.5" customHeight="1" x14ac:dyDescent="0.35">
      <c r="A21" s="122" t="s">
        <v>141</v>
      </c>
      <c r="B21" s="123" t="s">
        <v>159</v>
      </c>
      <c r="C21" s="123" t="s">
        <v>142</v>
      </c>
      <c r="D21" s="162" t="s">
        <v>143</v>
      </c>
      <c r="E21" s="162">
        <v>4</v>
      </c>
      <c r="F21" s="162">
        <v>2021</v>
      </c>
      <c r="G21" s="162">
        <v>24</v>
      </c>
      <c r="H21" s="186" t="s">
        <v>144</v>
      </c>
      <c r="I21" s="162">
        <v>84</v>
      </c>
      <c r="J21" s="162" t="s">
        <v>145</v>
      </c>
      <c r="K21" s="149" t="s">
        <v>20</v>
      </c>
      <c r="L21" s="123" t="s">
        <v>146</v>
      </c>
      <c r="M21" s="123" t="s">
        <v>147</v>
      </c>
      <c r="N21" s="123" t="s">
        <v>148</v>
      </c>
      <c r="O21" s="129" t="s">
        <v>149</v>
      </c>
    </row>
    <row r="22" spans="1:15" ht="57" customHeight="1" x14ac:dyDescent="0.35">
      <c r="A22" s="150" t="s">
        <v>141</v>
      </c>
      <c r="B22" s="151" t="s">
        <v>159</v>
      </c>
      <c r="C22" s="151" t="s">
        <v>150</v>
      </c>
      <c r="D22" s="197" t="s">
        <v>143</v>
      </c>
      <c r="E22" s="198">
        <v>6</v>
      </c>
      <c r="F22" s="198">
        <v>2021</v>
      </c>
      <c r="G22" s="197">
        <v>24</v>
      </c>
      <c r="H22" s="163" t="s">
        <v>144</v>
      </c>
      <c r="I22" s="197">
        <v>84</v>
      </c>
      <c r="J22" s="197" t="s">
        <v>145</v>
      </c>
      <c r="K22" s="152" t="s">
        <v>102</v>
      </c>
      <c r="L22" s="151" t="s">
        <v>67</v>
      </c>
      <c r="M22" s="151" t="s">
        <v>147</v>
      </c>
      <c r="N22" s="151" t="s">
        <v>148</v>
      </c>
      <c r="O22" s="153" t="s">
        <v>151</v>
      </c>
    </row>
    <row r="23" spans="1:15" ht="67" customHeight="1" x14ac:dyDescent="0.35">
      <c r="A23" s="150" t="s">
        <v>141</v>
      </c>
      <c r="B23" s="151" t="s">
        <v>159</v>
      </c>
      <c r="C23" s="151" t="s">
        <v>152</v>
      </c>
      <c r="D23" s="197" t="s">
        <v>143</v>
      </c>
      <c r="E23" s="198">
        <v>2</v>
      </c>
      <c r="F23" s="198">
        <v>2021</v>
      </c>
      <c r="G23" s="198">
        <v>8</v>
      </c>
      <c r="H23" s="163" t="s">
        <v>144</v>
      </c>
      <c r="I23" s="197">
        <v>24</v>
      </c>
      <c r="J23" s="197" t="s">
        <v>145</v>
      </c>
      <c r="K23" s="154" t="s">
        <v>102</v>
      </c>
      <c r="L23" s="151" t="s">
        <v>67</v>
      </c>
      <c r="M23" s="151" t="s">
        <v>147</v>
      </c>
      <c r="N23" s="151" t="s">
        <v>148</v>
      </c>
      <c r="O23" s="153" t="s">
        <v>151</v>
      </c>
    </row>
    <row r="24" spans="1:15" ht="58" customHeight="1" x14ac:dyDescent="0.35">
      <c r="A24" s="150" t="s">
        <v>141</v>
      </c>
      <c r="B24" s="151" t="s">
        <v>159</v>
      </c>
      <c r="C24" s="151" t="s">
        <v>153</v>
      </c>
      <c r="D24" s="197" t="s">
        <v>143</v>
      </c>
      <c r="E24" s="198">
        <v>1</v>
      </c>
      <c r="F24" s="198">
        <v>2021</v>
      </c>
      <c r="G24" s="198">
        <v>16</v>
      </c>
      <c r="H24" s="163" t="s">
        <v>144</v>
      </c>
      <c r="I24" s="197">
        <v>48</v>
      </c>
      <c r="J24" s="197" t="s">
        <v>145</v>
      </c>
      <c r="K24" s="154" t="s">
        <v>102</v>
      </c>
      <c r="L24" s="151" t="s">
        <v>67</v>
      </c>
      <c r="M24" s="151" t="s">
        <v>147</v>
      </c>
      <c r="N24" s="151" t="s">
        <v>148</v>
      </c>
      <c r="O24" s="153" t="s">
        <v>151</v>
      </c>
    </row>
    <row r="25" spans="1:15" ht="247" thickBot="1" x14ac:dyDescent="0.4">
      <c r="A25" s="125" t="s">
        <v>141</v>
      </c>
      <c r="B25" s="126" t="s">
        <v>159</v>
      </c>
      <c r="C25" s="126" t="s">
        <v>154</v>
      </c>
      <c r="D25" s="164" t="s">
        <v>54</v>
      </c>
      <c r="E25" s="199"/>
      <c r="F25" s="199"/>
      <c r="G25" s="199"/>
      <c r="H25" s="200"/>
      <c r="I25" s="164"/>
      <c r="J25" s="164"/>
      <c r="K25" s="127"/>
      <c r="L25" s="126" t="s">
        <v>67</v>
      </c>
      <c r="M25" s="126" t="s">
        <v>155</v>
      </c>
      <c r="N25" s="126" t="s">
        <v>156</v>
      </c>
      <c r="O25" s="130"/>
    </row>
    <row r="26" spans="1:15" ht="105.65" customHeight="1" thickBot="1" x14ac:dyDescent="0.4">
      <c r="A26" s="55" t="s">
        <v>157</v>
      </c>
      <c r="B26" s="51" t="s">
        <v>159</v>
      </c>
      <c r="C26" s="51" t="s">
        <v>181</v>
      </c>
      <c r="D26" s="201"/>
      <c r="E26" s="201" t="s">
        <v>159</v>
      </c>
      <c r="F26" s="201">
        <v>2024</v>
      </c>
      <c r="G26" s="201" t="s">
        <v>159</v>
      </c>
      <c r="H26" s="202"/>
      <c r="I26" s="201" t="s">
        <v>159</v>
      </c>
      <c r="J26" s="187"/>
      <c r="K26" s="56"/>
      <c r="L26" s="53" t="s">
        <v>67</v>
      </c>
      <c r="M26" s="53" t="s">
        <v>161</v>
      </c>
      <c r="N26" s="53"/>
      <c r="O26" s="70"/>
    </row>
    <row r="27" spans="1:15" ht="109" customHeight="1" x14ac:dyDescent="0.35">
      <c r="A27" s="122" t="s">
        <v>162</v>
      </c>
      <c r="B27" s="123" t="s">
        <v>206</v>
      </c>
      <c r="C27" s="123" t="s">
        <v>163</v>
      </c>
      <c r="D27" s="203" t="s">
        <v>84</v>
      </c>
      <c r="E27" s="162" t="s">
        <v>86</v>
      </c>
      <c r="F27" s="162">
        <v>2022</v>
      </c>
      <c r="G27" s="162" t="s">
        <v>88</v>
      </c>
      <c r="H27" s="186" t="s">
        <v>87</v>
      </c>
      <c r="I27" s="162" t="s">
        <v>91</v>
      </c>
      <c r="J27" s="162" t="s">
        <v>87</v>
      </c>
      <c r="K27" s="124" t="s">
        <v>164</v>
      </c>
      <c r="L27" s="123" t="s">
        <v>165</v>
      </c>
      <c r="M27" s="123" t="s">
        <v>166</v>
      </c>
      <c r="N27" s="123" t="s">
        <v>167</v>
      </c>
      <c r="O27" s="155"/>
    </row>
    <row r="28" spans="1:15" ht="99.65" customHeight="1" thickBot="1" x14ac:dyDescent="0.4">
      <c r="A28" s="125" t="s">
        <v>162</v>
      </c>
      <c r="B28" s="126" t="s">
        <v>206</v>
      </c>
      <c r="C28" s="126" t="s">
        <v>168</v>
      </c>
      <c r="D28" s="164" t="s">
        <v>54</v>
      </c>
      <c r="E28" s="199">
        <v>83.9</v>
      </c>
      <c r="F28" s="199">
        <v>2020</v>
      </c>
      <c r="G28" s="164" t="s">
        <v>169</v>
      </c>
      <c r="H28" s="200" t="s">
        <v>54</v>
      </c>
      <c r="I28" s="164" t="s">
        <v>169</v>
      </c>
      <c r="J28" s="199" t="s">
        <v>54</v>
      </c>
      <c r="K28" s="127" t="s">
        <v>164</v>
      </c>
      <c r="L28" s="126" t="s">
        <v>170</v>
      </c>
      <c r="M28" s="126" t="s">
        <v>166</v>
      </c>
      <c r="N28" s="225" t="s">
        <v>171</v>
      </c>
      <c r="O28" s="156" t="s">
        <v>210</v>
      </c>
    </row>
  </sheetData>
  <hyperlinks>
    <hyperlink ref="K28" r:id="rId1" xr:uid="{00000000-0004-0000-0600-00000F000000}"/>
    <hyperlink ref="K27" r:id="rId2" xr:uid="{00000000-0004-0000-0600-00000E000000}"/>
    <hyperlink ref="O20" r:id="rId3" xr:uid="{00000000-0004-0000-0600-00000D000000}"/>
    <hyperlink ref="K20" r:id="rId4" xr:uid="{00000000-0004-0000-0600-00000B000000}"/>
    <hyperlink ref="K19" r:id="rId5" xr:uid="{00000000-0004-0000-0600-000009000000}"/>
    <hyperlink ref="K16" r:id="rId6" xr:uid="{00000000-0004-0000-0600-000005000000}"/>
    <hyperlink ref="O15" r:id="rId7" xr:uid="{00000000-0004-0000-0600-000004000000}"/>
    <hyperlink ref="K11" r:id="rId8" xr:uid="{00000000-0004-0000-0600-000002000000}"/>
    <hyperlink ref="K10" r:id="rId9" xr:uid="{00000000-0004-0000-0600-000001000000}"/>
    <hyperlink ref="K2" r:id="rId10" xr:uid="{00000000-0004-0000-0600-000000000000}"/>
    <hyperlink ref="N15" r:id="rId11" xr:uid="{0DD6C32C-D0EF-49B3-A512-C8A6D2709B9B}"/>
    <hyperlink ref="N16" r:id="rId12" xr:uid="{9B794579-EC53-4281-AFC5-38B20DB21A48}"/>
    <hyperlink ref="N18" r:id="rId13" xr:uid="{C01A4830-EC75-4ECC-AFA3-A81FCBD4B76E}"/>
    <hyperlink ref="N19" r:id="rId14" location="eesti-oigusaktid-kes" xr:uid="{BDC50450-9707-4886-AA9D-8CF9CE61E2FC}"/>
    <hyperlink ref="N20" r:id="rId15" xr:uid="{6F953E69-D072-4D7C-8553-35EB867854F3}"/>
  </hyperlinks>
  <pageMargins left="0.7" right="0.7" top="0.75" bottom="0.75" header="0" footer="0"/>
  <pageSetup orientation="landscape" r:id="rId16"/>
  <legacyDrawing r:id="rId1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zoomScale="80" zoomScaleNormal="80" workbookViewId="0">
      <pane ySplit="1" topLeftCell="A2" activePane="bottomLeft" state="frozen"/>
      <selection pane="bottomLeft" activeCell="E8" sqref="E8"/>
    </sheetView>
  </sheetViews>
  <sheetFormatPr defaultColWidth="14.453125" defaultRowHeight="14.5" x14ac:dyDescent="0.35"/>
  <cols>
    <col min="1" max="1" width="15.54296875" customWidth="1"/>
    <col min="2" max="2" width="12.453125" style="227" customWidth="1"/>
    <col min="3" max="3" width="34.453125" customWidth="1"/>
    <col min="4" max="4" width="12.81640625" customWidth="1"/>
    <col min="5" max="5" width="8.1796875" customWidth="1"/>
    <col min="6" max="6" width="9.54296875" customWidth="1"/>
    <col min="7" max="7" width="11.54296875" bestFit="1" customWidth="1"/>
    <col min="8" max="8" width="13.1796875" bestFit="1" customWidth="1"/>
    <col min="9" max="9" width="11.54296875" bestFit="1" customWidth="1"/>
    <col min="10" max="10" width="13.1796875" bestFit="1" customWidth="1"/>
    <col min="11" max="11" width="11.453125" bestFit="1" customWidth="1"/>
    <col min="12" max="12" width="36.453125" bestFit="1" customWidth="1"/>
    <col min="13" max="13" width="50.453125" customWidth="1"/>
    <col min="14" max="14" width="58.453125" bestFit="1" customWidth="1"/>
    <col min="15" max="15" width="62.1796875" style="1" bestFit="1" customWidth="1"/>
    <col min="16" max="27" width="8.54296875" customWidth="1"/>
  </cols>
  <sheetData>
    <row r="1" spans="1:16" ht="29" x14ac:dyDescent="0.35">
      <c r="A1" s="220" t="s">
        <v>0</v>
      </c>
      <c r="B1" s="220" t="s">
        <v>235</v>
      </c>
      <c r="C1" s="220" t="s">
        <v>172</v>
      </c>
      <c r="D1" s="214" t="s">
        <v>2</v>
      </c>
      <c r="E1" s="214" t="s">
        <v>3</v>
      </c>
      <c r="F1" s="214" t="s">
        <v>4</v>
      </c>
      <c r="G1" s="214" t="s">
        <v>5</v>
      </c>
      <c r="H1" s="214" t="s">
        <v>6</v>
      </c>
      <c r="I1" s="214" t="s">
        <v>7</v>
      </c>
      <c r="J1" s="214" t="s">
        <v>6</v>
      </c>
      <c r="K1" s="220" t="s">
        <v>173</v>
      </c>
      <c r="L1" s="220" t="s">
        <v>9</v>
      </c>
      <c r="M1" s="220" t="s">
        <v>10</v>
      </c>
      <c r="N1" s="220" t="s">
        <v>11</v>
      </c>
      <c r="O1" s="220" t="s">
        <v>12</v>
      </c>
    </row>
    <row r="2" spans="1:16" ht="87.65" customHeight="1" x14ac:dyDescent="0.35">
      <c r="A2" s="216" t="s">
        <v>13</v>
      </c>
      <c r="B2" s="217" t="s">
        <v>206</v>
      </c>
      <c r="C2" s="217" t="s">
        <v>14</v>
      </c>
      <c r="D2" s="215" t="s">
        <v>15</v>
      </c>
      <c r="E2" s="215" t="s">
        <v>211</v>
      </c>
      <c r="F2" s="215">
        <v>2019</v>
      </c>
      <c r="G2" s="215" t="s">
        <v>212</v>
      </c>
      <c r="H2" s="186" t="s">
        <v>18</v>
      </c>
      <c r="I2" s="215" t="s">
        <v>213</v>
      </c>
      <c r="J2" s="186" t="s">
        <v>18</v>
      </c>
      <c r="K2" s="218" t="s">
        <v>20</v>
      </c>
      <c r="L2" s="217" t="s">
        <v>21</v>
      </c>
      <c r="M2" s="217" t="s">
        <v>22</v>
      </c>
      <c r="N2" s="217" t="s">
        <v>23</v>
      </c>
      <c r="O2" s="219"/>
    </row>
    <row r="3" spans="1:16" ht="38.15" customHeight="1" thickBot="1" x14ac:dyDescent="0.4">
      <c r="A3" s="125" t="s">
        <v>13</v>
      </c>
      <c r="B3" s="126" t="s">
        <v>206</v>
      </c>
      <c r="C3" s="126" t="s">
        <v>24</v>
      </c>
      <c r="D3" s="164" t="s">
        <v>15</v>
      </c>
      <c r="E3" s="164" t="s">
        <v>214</v>
      </c>
      <c r="F3" s="164">
        <v>2019</v>
      </c>
      <c r="G3" s="164" t="s">
        <v>215</v>
      </c>
      <c r="H3" s="165" t="s">
        <v>27</v>
      </c>
      <c r="I3" s="164" t="s">
        <v>216</v>
      </c>
      <c r="J3" s="165" t="s">
        <v>27</v>
      </c>
      <c r="K3" s="127"/>
      <c r="L3" s="126" t="s">
        <v>29</v>
      </c>
      <c r="M3" s="126"/>
      <c r="N3" s="217" t="s">
        <v>23</v>
      </c>
      <c r="O3" s="128"/>
    </row>
    <row r="4" spans="1:16" ht="74.5" x14ac:dyDescent="0.35">
      <c r="A4" s="41" t="s">
        <v>30</v>
      </c>
      <c r="B4" s="42" t="s">
        <v>159</v>
      </c>
      <c r="C4" s="42" t="s">
        <v>31</v>
      </c>
      <c r="D4" s="166" t="s">
        <v>32</v>
      </c>
      <c r="E4" s="167">
        <v>90588.702000000019</v>
      </c>
      <c r="F4" s="167">
        <v>2021</v>
      </c>
      <c r="G4" s="168">
        <v>32000000</v>
      </c>
      <c r="H4" s="169" t="s">
        <v>33</v>
      </c>
      <c r="I4" s="168">
        <v>32000000</v>
      </c>
      <c r="J4" s="168" t="s">
        <v>34</v>
      </c>
      <c r="K4" s="57" t="s">
        <v>20</v>
      </c>
      <c r="L4" s="42" t="s">
        <v>35</v>
      </c>
      <c r="M4" s="42" t="s">
        <v>36</v>
      </c>
      <c r="N4" s="42" t="s">
        <v>37</v>
      </c>
      <c r="O4" s="58"/>
    </row>
    <row r="5" spans="1:16" ht="43.5" x14ac:dyDescent="0.35">
      <c r="A5" s="44" t="s">
        <v>30</v>
      </c>
      <c r="B5" s="45" t="s">
        <v>159</v>
      </c>
      <c r="C5" s="45" t="s">
        <v>38</v>
      </c>
      <c r="D5" s="170" t="s">
        <v>39</v>
      </c>
      <c r="E5" s="221">
        <f>E6*100/E4</f>
        <v>89.051469133534994</v>
      </c>
      <c r="F5" s="171">
        <v>2021</v>
      </c>
      <c r="G5" s="172">
        <v>42</v>
      </c>
      <c r="H5" s="173" t="s">
        <v>41</v>
      </c>
      <c r="I5" s="172">
        <v>42</v>
      </c>
      <c r="J5" s="172" t="s">
        <v>42</v>
      </c>
      <c r="K5" s="48" t="s">
        <v>43</v>
      </c>
      <c r="L5" s="45" t="s">
        <v>44</v>
      </c>
      <c r="M5" s="45"/>
      <c r="N5" s="45" t="s">
        <v>45</v>
      </c>
      <c r="O5" s="60"/>
    </row>
    <row r="6" spans="1:16" ht="43.5" x14ac:dyDescent="0.35">
      <c r="A6" s="44" t="s">
        <v>30</v>
      </c>
      <c r="B6" s="157" t="s">
        <v>159</v>
      </c>
      <c r="C6" s="157" t="s">
        <v>46</v>
      </c>
      <c r="D6" s="170" t="s">
        <v>47</v>
      </c>
      <c r="E6" s="170">
        <v>80670.570000000007</v>
      </c>
      <c r="F6" s="170">
        <v>2021</v>
      </c>
      <c r="G6" s="170">
        <v>80670.570000000007</v>
      </c>
      <c r="H6" s="174" t="s">
        <v>48</v>
      </c>
      <c r="I6" s="170">
        <v>80670.570000000007</v>
      </c>
      <c r="J6" s="170" t="s">
        <v>49</v>
      </c>
      <c r="K6" s="158" t="s">
        <v>50</v>
      </c>
      <c r="L6" s="157" t="s">
        <v>51</v>
      </c>
      <c r="M6" s="157"/>
      <c r="N6" s="157" t="s">
        <v>37</v>
      </c>
      <c r="O6" s="159"/>
    </row>
    <row r="7" spans="1:16" ht="77.5" customHeight="1" thickBot="1" x14ac:dyDescent="0.4">
      <c r="A7" s="46" t="s">
        <v>30</v>
      </c>
      <c r="B7" s="47" t="s">
        <v>159</v>
      </c>
      <c r="C7" s="47" t="s">
        <v>52</v>
      </c>
      <c r="D7" s="175" t="s">
        <v>53</v>
      </c>
      <c r="E7" s="175">
        <v>66</v>
      </c>
      <c r="F7" s="175">
        <v>2021</v>
      </c>
      <c r="G7" s="175">
        <v>100</v>
      </c>
      <c r="H7" s="176" t="s">
        <v>61</v>
      </c>
      <c r="I7" s="177">
        <v>100</v>
      </c>
      <c r="J7" s="177" t="s">
        <v>54</v>
      </c>
      <c r="K7" s="49" t="s">
        <v>55</v>
      </c>
      <c r="L7" s="62" t="s">
        <v>56</v>
      </c>
      <c r="M7" s="47" t="s">
        <v>57</v>
      </c>
      <c r="N7" s="47" t="s">
        <v>58</v>
      </c>
      <c r="O7" s="63"/>
    </row>
    <row r="8" spans="1:16" ht="296.5" customHeight="1" x14ac:dyDescent="0.35">
      <c r="A8" s="122" t="s">
        <v>59</v>
      </c>
      <c r="B8" s="123" t="s">
        <v>206</v>
      </c>
      <c r="C8" s="123" t="s">
        <v>60</v>
      </c>
      <c r="D8" s="163" t="s">
        <v>54</v>
      </c>
      <c r="E8" s="163">
        <v>1</v>
      </c>
      <c r="F8" s="163">
        <v>2022</v>
      </c>
      <c r="G8" s="163">
        <v>20</v>
      </c>
      <c r="H8" s="178" t="s">
        <v>61</v>
      </c>
      <c r="I8" s="163">
        <v>50</v>
      </c>
      <c r="J8" s="179" t="s">
        <v>61</v>
      </c>
      <c r="K8" s="124" t="s">
        <v>55</v>
      </c>
      <c r="L8" s="123" t="s">
        <v>62</v>
      </c>
      <c r="M8" s="123" t="s">
        <v>63</v>
      </c>
      <c r="N8" s="123" t="s">
        <v>64</v>
      </c>
      <c r="O8" s="129" t="s">
        <v>65</v>
      </c>
    </row>
    <row r="9" spans="1:16" ht="125.5" customHeight="1" thickBot="1" x14ac:dyDescent="0.4">
      <c r="A9" s="125" t="s">
        <v>59</v>
      </c>
      <c r="B9" s="126" t="s">
        <v>206</v>
      </c>
      <c r="C9" s="126" t="s">
        <v>66</v>
      </c>
      <c r="D9" s="164" t="s">
        <v>54</v>
      </c>
      <c r="E9" s="265">
        <v>35.799999999999997</v>
      </c>
      <c r="F9" s="164">
        <v>2022</v>
      </c>
      <c r="G9" s="180">
        <v>40</v>
      </c>
      <c r="H9" s="181" t="s">
        <v>61</v>
      </c>
      <c r="I9" s="180">
        <v>70</v>
      </c>
      <c r="J9" s="180" t="s">
        <v>61</v>
      </c>
      <c r="K9" s="127"/>
      <c r="L9" s="126" t="s">
        <v>67</v>
      </c>
      <c r="M9" s="126"/>
      <c r="N9" s="126" t="s">
        <v>68</v>
      </c>
      <c r="O9" s="130"/>
    </row>
    <row r="10" spans="1:16" ht="94.5" customHeight="1" x14ac:dyDescent="0.35">
      <c r="A10" s="41" t="s">
        <v>69</v>
      </c>
      <c r="B10" s="43" t="s">
        <v>206</v>
      </c>
      <c r="C10" s="43" t="s">
        <v>217</v>
      </c>
      <c r="D10" s="166" t="s">
        <v>71</v>
      </c>
      <c r="E10" s="166" t="s">
        <v>72</v>
      </c>
      <c r="F10" s="166">
        <v>2021</v>
      </c>
      <c r="G10" s="166"/>
      <c r="H10" s="182" t="s">
        <v>73</v>
      </c>
      <c r="I10" s="166"/>
      <c r="J10" s="166" t="s">
        <v>74</v>
      </c>
      <c r="K10" s="64" t="s">
        <v>75</v>
      </c>
      <c r="L10" s="43" t="s">
        <v>76</v>
      </c>
      <c r="M10" s="43" t="s">
        <v>77</v>
      </c>
      <c r="N10" s="43" t="s">
        <v>78</v>
      </c>
      <c r="O10" s="116" t="s">
        <v>79</v>
      </c>
    </row>
    <row r="11" spans="1:16" ht="94.5" customHeight="1" x14ac:dyDescent="0.35">
      <c r="A11" s="44" t="s">
        <v>69</v>
      </c>
      <c r="B11" s="45" t="s">
        <v>159</v>
      </c>
      <c r="C11" s="45" t="s">
        <v>80</v>
      </c>
      <c r="D11" s="171" t="s">
        <v>81</v>
      </c>
      <c r="E11" s="171"/>
      <c r="F11" s="171">
        <v>2021</v>
      </c>
      <c r="G11" s="171">
        <v>55</v>
      </c>
      <c r="H11" s="183" t="s">
        <v>73</v>
      </c>
      <c r="I11" s="171">
        <v>60</v>
      </c>
      <c r="J11" s="171" t="s">
        <v>74</v>
      </c>
      <c r="K11" s="48" t="s">
        <v>75</v>
      </c>
      <c r="L11" s="45" t="s">
        <v>82</v>
      </c>
      <c r="M11" s="45"/>
      <c r="N11" s="45" t="s">
        <v>58</v>
      </c>
      <c r="O11" s="65"/>
    </row>
    <row r="12" spans="1:16" ht="101.5" x14ac:dyDescent="0.35">
      <c r="A12" s="44" t="s">
        <v>69</v>
      </c>
      <c r="B12" s="59" t="s">
        <v>206</v>
      </c>
      <c r="C12" s="59" t="s">
        <v>83</v>
      </c>
      <c r="D12" s="170" t="s">
        <v>84</v>
      </c>
      <c r="E12" s="171" t="s">
        <v>86</v>
      </c>
      <c r="F12" s="171">
        <v>2022</v>
      </c>
      <c r="G12" s="171" t="s">
        <v>88</v>
      </c>
      <c r="H12" s="183" t="s">
        <v>87</v>
      </c>
      <c r="I12" s="171" t="s">
        <v>91</v>
      </c>
      <c r="J12" s="171" t="s">
        <v>87</v>
      </c>
      <c r="K12" s="48"/>
      <c r="L12" s="45"/>
      <c r="M12" s="45"/>
      <c r="N12" s="45" t="s">
        <v>89</v>
      </c>
      <c r="O12" s="65"/>
    </row>
    <row r="13" spans="1:16" ht="102" thickBot="1" x14ac:dyDescent="0.4">
      <c r="A13" s="46" t="s">
        <v>69</v>
      </c>
      <c r="B13" s="61" t="s">
        <v>206</v>
      </c>
      <c r="C13" s="61" t="s">
        <v>90</v>
      </c>
      <c r="D13" s="184" t="s">
        <v>84</v>
      </c>
      <c r="E13" s="175" t="s">
        <v>88</v>
      </c>
      <c r="F13" s="175">
        <v>2022</v>
      </c>
      <c r="G13" s="175" t="s">
        <v>91</v>
      </c>
      <c r="H13" s="185" t="s">
        <v>87</v>
      </c>
      <c r="I13" s="175" t="s">
        <v>91</v>
      </c>
      <c r="J13" s="175" t="s">
        <v>87</v>
      </c>
      <c r="K13" s="49"/>
      <c r="L13" s="47"/>
      <c r="M13" s="47"/>
      <c r="N13" s="47" t="s">
        <v>89</v>
      </c>
      <c r="O13" s="66"/>
    </row>
    <row r="14" spans="1:16" ht="174" x14ac:dyDescent="0.35">
      <c r="A14" s="122" t="s">
        <v>92</v>
      </c>
      <c r="B14" s="123" t="s">
        <v>206</v>
      </c>
      <c r="C14" s="123" t="s">
        <v>93</v>
      </c>
      <c r="D14" s="162" t="s">
        <v>94</v>
      </c>
      <c r="E14" s="162" t="s">
        <v>86</v>
      </c>
      <c r="F14" s="162">
        <v>2020</v>
      </c>
      <c r="G14" s="162" t="s">
        <v>88</v>
      </c>
      <c r="H14" s="186" t="s">
        <v>87</v>
      </c>
      <c r="I14" s="162" t="s">
        <v>91</v>
      </c>
      <c r="J14" s="162" t="s">
        <v>87</v>
      </c>
      <c r="K14" s="131" t="s">
        <v>95</v>
      </c>
      <c r="L14" s="123" t="s">
        <v>96</v>
      </c>
      <c r="M14" s="123" t="s">
        <v>97</v>
      </c>
      <c r="N14" s="123" t="s">
        <v>98</v>
      </c>
      <c r="O14" s="132" t="s">
        <v>99</v>
      </c>
    </row>
    <row r="15" spans="1:16" ht="406" x14ac:dyDescent="0.35">
      <c r="A15" s="125" t="s">
        <v>92</v>
      </c>
      <c r="B15" s="126" t="s">
        <v>159</v>
      </c>
      <c r="C15" s="126" t="s">
        <v>100</v>
      </c>
      <c r="D15" s="164" t="s">
        <v>101</v>
      </c>
      <c r="E15" s="164">
        <v>42</v>
      </c>
      <c r="F15" s="164">
        <v>2022</v>
      </c>
      <c r="G15" s="164">
        <v>42</v>
      </c>
      <c r="H15" s="165" t="s">
        <v>101</v>
      </c>
      <c r="I15" s="164">
        <v>42</v>
      </c>
      <c r="J15" s="164" t="s">
        <v>101</v>
      </c>
      <c r="K15" s="127" t="s">
        <v>102</v>
      </c>
      <c r="L15" s="126" t="s">
        <v>103</v>
      </c>
      <c r="M15" s="126" t="s">
        <v>104</v>
      </c>
      <c r="N15" s="133" t="s">
        <v>105</v>
      </c>
      <c r="O15" s="222" t="s">
        <v>106</v>
      </c>
    </row>
    <row r="16" spans="1:16" ht="369.65" customHeight="1" x14ac:dyDescent="0.35">
      <c r="A16" s="50" t="s">
        <v>107</v>
      </c>
      <c r="B16" s="51" t="s">
        <v>159</v>
      </c>
      <c r="C16" s="51" t="s">
        <v>108</v>
      </c>
      <c r="D16" s="187" t="s">
        <v>54</v>
      </c>
      <c r="E16" s="276">
        <v>30.2</v>
      </c>
      <c r="F16" s="188">
        <v>2021</v>
      </c>
      <c r="G16" s="187">
        <v>25</v>
      </c>
      <c r="H16" s="213" t="s">
        <v>109</v>
      </c>
      <c r="I16" s="187">
        <v>25</v>
      </c>
      <c r="J16" s="187" t="s">
        <v>109</v>
      </c>
      <c r="K16" s="52" t="s">
        <v>110</v>
      </c>
      <c r="L16" s="51" t="s">
        <v>111</v>
      </c>
      <c r="M16" s="51" t="s">
        <v>112</v>
      </c>
      <c r="N16" s="120" t="s">
        <v>113</v>
      </c>
      <c r="O16" s="226" t="s">
        <v>114</v>
      </c>
      <c r="P16" s="119"/>
    </row>
    <row r="17" spans="1:15" ht="58" x14ac:dyDescent="0.35">
      <c r="A17" s="134" t="s">
        <v>115</v>
      </c>
      <c r="B17" s="135" t="s">
        <v>159</v>
      </c>
      <c r="C17" s="135" t="s">
        <v>116</v>
      </c>
      <c r="D17" s="189" t="s">
        <v>117</v>
      </c>
      <c r="E17" s="190">
        <v>0</v>
      </c>
      <c r="F17" s="189">
        <v>2022</v>
      </c>
      <c r="G17" s="189">
        <v>0</v>
      </c>
      <c r="H17" s="212" t="s">
        <v>118</v>
      </c>
      <c r="I17" s="189">
        <v>0</v>
      </c>
      <c r="J17" s="189" t="s">
        <v>118</v>
      </c>
      <c r="K17" s="137" t="s">
        <v>119</v>
      </c>
      <c r="L17" s="135" t="s">
        <v>120</v>
      </c>
      <c r="M17" s="135" t="s">
        <v>121</v>
      </c>
      <c r="N17" s="138" t="s">
        <v>121</v>
      </c>
      <c r="O17" s="139" t="s">
        <v>121</v>
      </c>
    </row>
    <row r="18" spans="1:15" ht="190" customHeight="1" x14ac:dyDescent="0.35">
      <c r="A18" s="140" t="s">
        <v>115</v>
      </c>
      <c r="B18" s="136" t="s">
        <v>159</v>
      </c>
      <c r="C18" s="136" t="s">
        <v>122</v>
      </c>
      <c r="D18" s="191" t="s">
        <v>117</v>
      </c>
      <c r="E18" s="192">
        <v>52220</v>
      </c>
      <c r="F18" s="191">
        <v>2022</v>
      </c>
      <c r="G18" s="192">
        <v>52489</v>
      </c>
      <c r="H18" s="191" t="s">
        <v>118</v>
      </c>
      <c r="I18" s="192">
        <v>53160</v>
      </c>
      <c r="J18" s="191" t="s">
        <v>118</v>
      </c>
      <c r="K18" s="141" t="s">
        <v>20</v>
      </c>
      <c r="L18" s="136" t="s">
        <v>123</v>
      </c>
      <c r="M18" s="136" t="s">
        <v>124</v>
      </c>
      <c r="N18" s="142" t="s">
        <v>125</v>
      </c>
      <c r="O18" s="143" t="s">
        <v>126</v>
      </c>
    </row>
    <row r="19" spans="1:15" ht="251.5" customHeight="1" thickBot="1" x14ac:dyDescent="0.4">
      <c r="A19" s="144" t="s">
        <v>115</v>
      </c>
      <c r="B19" s="145" t="s">
        <v>206</v>
      </c>
      <c r="C19" s="145" t="s">
        <v>127</v>
      </c>
      <c r="D19" s="193" t="s">
        <v>117</v>
      </c>
      <c r="E19" s="193">
        <v>0</v>
      </c>
      <c r="F19" s="193">
        <v>2021</v>
      </c>
      <c r="G19" s="193">
        <v>0</v>
      </c>
      <c r="H19" s="194" t="s">
        <v>117</v>
      </c>
      <c r="I19" s="193">
        <v>0</v>
      </c>
      <c r="J19" s="193" t="s">
        <v>117</v>
      </c>
      <c r="K19" s="146" t="s">
        <v>128</v>
      </c>
      <c r="L19" s="145" t="s">
        <v>129</v>
      </c>
      <c r="M19" s="145" t="s">
        <v>130</v>
      </c>
      <c r="N19" s="147" t="s">
        <v>131</v>
      </c>
      <c r="O19" s="148" t="s">
        <v>132</v>
      </c>
    </row>
    <row r="20" spans="1:15" ht="218" thickBot="1" x14ac:dyDescent="0.4">
      <c r="A20" s="68" t="s">
        <v>133</v>
      </c>
      <c r="B20" s="53" t="s">
        <v>206</v>
      </c>
      <c r="C20" s="53" t="s">
        <v>134</v>
      </c>
      <c r="D20" s="195" t="s">
        <v>135</v>
      </c>
      <c r="E20" s="195">
        <v>40</v>
      </c>
      <c r="F20" s="195">
        <v>2020</v>
      </c>
      <c r="G20" s="195">
        <v>60</v>
      </c>
      <c r="H20" s="196" t="s">
        <v>109</v>
      </c>
      <c r="I20" s="195">
        <v>65</v>
      </c>
      <c r="J20" s="195" t="s">
        <v>74</v>
      </c>
      <c r="K20" s="4" t="s">
        <v>136</v>
      </c>
      <c r="L20" s="53" t="s">
        <v>137</v>
      </c>
      <c r="M20" s="53" t="s">
        <v>138</v>
      </c>
      <c r="N20" s="54" t="s">
        <v>139</v>
      </c>
      <c r="O20" s="69" t="s">
        <v>140</v>
      </c>
    </row>
    <row r="21" spans="1:15" ht="55.5" customHeight="1" x14ac:dyDescent="0.35">
      <c r="A21" s="122" t="s">
        <v>141</v>
      </c>
      <c r="B21" s="123" t="s">
        <v>159</v>
      </c>
      <c r="C21" s="123" t="s">
        <v>142</v>
      </c>
      <c r="D21" s="162" t="s">
        <v>143</v>
      </c>
      <c r="E21" s="162">
        <v>4</v>
      </c>
      <c r="F21" s="162">
        <v>2021</v>
      </c>
      <c r="G21" s="162">
        <v>24</v>
      </c>
      <c r="H21" s="186" t="s">
        <v>144</v>
      </c>
      <c r="I21" s="162">
        <v>84</v>
      </c>
      <c r="J21" s="162" t="s">
        <v>145</v>
      </c>
      <c r="K21" s="149" t="s">
        <v>20</v>
      </c>
      <c r="L21" s="123" t="s">
        <v>146</v>
      </c>
      <c r="M21" s="123" t="s">
        <v>147</v>
      </c>
      <c r="N21" s="123" t="s">
        <v>148</v>
      </c>
      <c r="O21" s="129" t="s">
        <v>149</v>
      </c>
    </row>
    <row r="22" spans="1:15" ht="68.5" customHeight="1" x14ac:dyDescent="0.35">
      <c r="A22" s="150" t="s">
        <v>141</v>
      </c>
      <c r="B22" s="151" t="s">
        <v>159</v>
      </c>
      <c r="C22" s="151" t="s">
        <v>150</v>
      </c>
      <c r="D22" s="197" t="s">
        <v>143</v>
      </c>
      <c r="E22" s="198">
        <v>4</v>
      </c>
      <c r="F22" s="198">
        <v>2021</v>
      </c>
      <c r="G22" s="197">
        <v>24</v>
      </c>
      <c r="H22" s="163" t="s">
        <v>144</v>
      </c>
      <c r="I22" s="197">
        <v>84</v>
      </c>
      <c r="J22" s="197" t="s">
        <v>145</v>
      </c>
      <c r="K22" s="152" t="s">
        <v>102</v>
      </c>
      <c r="L22" s="151" t="s">
        <v>67</v>
      </c>
      <c r="M22" s="151" t="s">
        <v>147</v>
      </c>
      <c r="N22" s="151" t="s">
        <v>148</v>
      </c>
      <c r="O22" s="153" t="s">
        <v>151</v>
      </c>
    </row>
    <row r="23" spans="1:15" ht="58.5" customHeight="1" x14ac:dyDescent="0.35">
      <c r="A23" s="150" t="s">
        <v>141</v>
      </c>
      <c r="B23" s="151" t="s">
        <v>159</v>
      </c>
      <c r="C23" s="151" t="s">
        <v>152</v>
      </c>
      <c r="D23" s="197" t="s">
        <v>143</v>
      </c>
      <c r="E23" s="198">
        <v>0</v>
      </c>
      <c r="F23" s="198">
        <v>2021</v>
      </c>
      <c r="G23" s="198">
        <v>8</v>
      </c>
      <c r="H23" s="163" t="s">
        <v>144</v>
      </c>
      <c r="I23" s="197">
        <v>24</v>
      </c>
      <c r="J23" s="197" t="s">
        <v>145</v>
      </c>
      <c r="K23" s="154" t="s">
        <v>102</v>
      </c>
      <c r="L23" s="151" t="s">
        <v>67</v>
      </c>
      <c r="M23" s="151" t="s">
        <v>147</v>
      </c>
      <c r="N23" s="151" t="s">
        <v>148</v>
      </c>
      <c r="O23" s="153" t="s">
        <v>151</v>
      </c>
    </row>
    <row r="24" spans="1:15" ht="66" customHeight="1" x14ac:dyDescent="0.35">
      <c r="A24" s="150" t="s">
        <v>141</v>
      </c>
      <c r="B24" s="151" t="s">
        <v>159</v>
      </c>
      <c r="C24" s="151" t="s">
        <v>153</v>
      </c>
      <c r="D24" s="197" t="s">
        <v>143</v>
      </c>
      <c r="E24" s="198">
        <v>2</v>
      </c>
      <c r="F24" s="198">
        <v>2021</v>
      </c>
      <c r="G24" s="198">
        <v>16</v>
      </c>
      <c r="H24" s="163" t="s">
        <v>144</v>
      </c>
      <c r="I24" s="197">
        <v>48</v>
      </c>
      <c r="J24" s="197" t="s">
        <v>145</v>
      </c>
      <c r="K24" s="154" t="s">
        <v>102</v>
      </c>
      <c r="L24" s="151" t="s">
        <v>67</v>
      </c>
      <c r="M24" s="151" t="s">
        <v>147</v>
      </c>
      <c r="N24" s="151" t="s">
        <v>148</v>
      </c>
      <c r="O24" s="153" t="s">
        <v>151</v>
      </c>
    </row>
    <row r="25" spans="1:15" ht="247" thickBot="1" x14ac:dyDescent="0.4">
      <c r="A25" s="125" t="s">
        <v>141</v>
      </c>
      <c r="B25" s="126" t="s">
        <v>159</v>
      </c>
      <c r="C25" s="126" t="s">
        <v>154</v>
      </c>
      <c r="D25" s="164" t="s">
        <v>54</v>
      </c>
      <c r="E25" s="199"/>
      <c r="F25" s="199"/>
      <c r="G25" s="199"/>
      <c r="H25" s="200"/>
      <c r="I25" s="164"/>
      <c r="J25" s="164"/>
      <c r="K25" s="127"/>
      <c r="L25" s="126" t="s">
        <v>67</v>
      </c>
      <c r="M25" s="126" t="s">
        <v>155</v>
      </c>
      <c r="N25" s="126" t="s">
        <v>156</v>
      </c>
      <c r="O25" s="130"/>
    </row>
    <row r="26" spans="1:15" ht="103.5" customHeight="1" thickBot="1" x14ac:dyDescent="0.4">
      <c r="A26" s="55" t="s">
        <v>157</v>
      </c>
      <c r="B26" s="51" t="s">
        <v>159</v>
      </c>
      <c r="C26" s="51" t="s">
        <v>181</v>
      </c>
      <c r="D26" s="201"/>
      <c r="E26" s="201" t="s">
        <v>159</v>
      </c>
      <c r="F26" s="201">
        <v>2024</v>
      </c>
      <c r="G26" s="201" t="s">
        <v>159</v>
      </c>
      <c r="H26" s="202"/>
      <c r="I26" s="201" t="s">
        <v>159</v>
      </c>
      <c r="J26" s="187"/>
      <c r="K26" s="56"/>
      <c r="L26" s="53" t="s">
        <v>67</v>
      </c>
      <c r="M26" s="53" t="s">
        <v>161</v>
      </c>
      <c r="N26" s="53"/>
      <c r="O26" s="70"/>
    </row>
    <row r="27" spans="1:15" ht="101.5" x14ac:dyDescent="0.35">
      <c r="A27" s="122" t="s">
        <v>162</v>
      </c>
      <c r="B27" s="123" t="s">
        <v>206</v>
      </c>
      <c r="C27" s="123" t="s">
        <v>163</v>
      </c>
      <c r="D27" s="203" t="s">
        <v>84</v>
      </c>
      <c r="E27" s="162" t="s">
        <v>88</v>
      </c>
      <c r="F27" s="162">
        <v>2022</v>
      </c>
      <c r="G27" s="162" t="s">
        <v>88</v>
      </c>
      <c r="H27" s="186" t="s">
        <v>87</v>
      </c>
      <c r="I27" s="162" t="s">
        <v>91</v>
      </c>
      <c r="J27" s="162" t="s">
        <v>87</v>
      </c>
      <c r="K27" s="124" t="s">
        <v>164</v>
      </c>
      <c r="L27" s="123" t="s">
        <v>165</v>
      </c>
      <c r="M27" s="123" t="s">
        <v>166</v>
      </c>
      <c r="N27" s="123" t="s">
        <v>167</v>
      </c>
      <c r="O27" s="155"/>
    </row>
    <row r="28" spans="1:15" ht="101.15" customHeight="1" thickBot="1" x14ac:dyDescent="0.4">
      <c r="A28" s="125" t="s">
        <v>162</v>
      </c>
      <c r="B28" s="126" t="s">
        <v>206</v>
      </c>
      <c r="C28" s="126" t="s">
        <v>168</v>
      </c>
      <c r="D28" s="164" t="s">
        <v>54</v>
      </c>
      <c r="E28" s="199">
        <v>85</v>
      </c>
      <c r="F28" s="199">
        <v>2020</v>
      </c>
      <c r="G28" s="164" t="s">
        <v>169</v>
      </c>
      <c r="H28" s="200" t="s">
        <v>54</v>
      </c>
      <c r="I28" s="164" t="s">
        <v>169</v>
      </c>
      <c r="J28" s="199" t="s">
        <v>54</v>
      </c>
      <c r="K28" s="127" t="s">
        <v>164</v>
      </c>
      <c r="L28" s="126" t="s">
        <v>170</v>
      </c>
      <c r="M28" s="126" t="s">
        <v>166</v>
      </c>
      <c r="N28" s="223" t="s">
        <v>171</v>
      </c>
      <c r="O28" s="156"/>
    </row>
  </sheetData>
  <hyperlinks>
    <hyperlink ref="K2" r:id="rId1" xr:uid="{00000000-0004-0000-0700-000000000000}"/>
    <hyperlink ref="K10" r:id="rId2" xr:uid="{00000000-0004-0000-0700-000001000000}"/>
    <hyperlink ref="K11" r:id="rId3" xr:uid="{00000000-0004-0000-0700-000002000000}"/>
    <hyperlink ref="O15" r:id="rId4" xr:uid="{00000000-0004-0000-0700-000004000000}"/>
    <hyperlink ref="K16" r:id="rId5" xr:uid="{00000000-0004-0000-0700-000005000000}"/>
    <hyperlink ref="K19" r:id="rId6" xr:uid="{00000000-0004-0000-0700-000009000000}"/>
    <hyperlink ref="K20" r:id="rId7" xr:uid="{00000000-0004-0000-0700-00000B000000}"/>
    <hyperlink ref="O20" r:id="rId8" xr:uid="{00000000-0004-0000-0700-00000D000000}"/>
    <hyperlink ref="K27" r:id="rId9" xr:uid="{00000000-0004-0000-0700-00000E000000}"/>
    <hyperlink ref="K28" r:id="rId10" xr:uid="{00000000-0004-0000-0700-00000F000000}"/>
    <hyperlink ref="N15" r:id="rId11" xr:uid="{B3C8DB1F-7AFA-4718-A37A-8195827D6230}"/>
    <hyperlink ref="N16" r:id="rId12" xr:uid="{7A5391E6-1D7F-48D3-B042-E84249496390}"/>
    <hyperlink ref="N18" r:id="rId13" xr:uid="{C6E53E9E-F8CA-4350-AEA6-3FC7615043D4}"/>
    <hyperlink ref="N19" r:id="rId14" location="eesti-oigusaktid-kes" xr:uid="{777A7825-CD8C-4704-924B-9768C9031C7C}"/>
    <hyperlink ref="N20" r:id="rId15" xr:uid="{1D317A83-45C0-441C-9850-70B7BAC9266E}"/>
  </hyperlinks>
  <pageMargins left="0.7" right="0.7" top="0.75" bottom="0.75" header="0" footer="0"/>
  <pageSetup orientation="landscape" r:id="rId16"/>
  <legacy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M27"/>
  <sheetViews>
    <sheetView topLeftCell="B22" zoomScale="80" zoomScaleNormal="80" workbookViewId="0">
      <selection activeCell="L5" sqref="L5"/>
    </sheetView>
  </sheetViews>
  <sheetFormatPr defaultColWidth="14.453125" defaultRowHeight="14.5" x14ac:dyDescent="0.35"/>
  <cols>
    <col min="1" max="1" width="18.54296875" style="71" customWidth="1"/>
    <col min="2" max="2" width="33.453125" style="71" customWidth="1"/>
    <col min="3" max="12" width="14.453125" style="71"/>
    <col min="13" max="13" width="65.1796875" style="71" customWidth="1"/>
    <col min="14" max="16384" width="14.453125" style="71"/>
  </cols>
  <sheetData>
    <row r="1" spans="1:13" ht="15" thickBot="1" x14ac:dyDescent="0.4">
      <c r="A1" s="82" t="s">
        <v>0</v>
      </c>
      <c r="B1" s="77" t="s">
        <v>218</v>
      </c>
      <c r="C1" s="83" t="s">
        <v>219</v>
      </c>
      <c r="D1" s="83" t="s">
        <v>220</v>
      </c>
      <c r="E1" s="83" t="s">
        <v>221</v>
      </c>
      <c r="F1" s="83" t="s">
        <v>222</v>
      </c>
      <c r="G1" s="83" t="s">
        <v>223</v>
      </c>
      <c r="H1" s="83" t="s">
        <v>224</v>
      </c>
      <c r="I1" s="83" t="s">
        <v>225</v>
      </c>
      <c r="J1" s="84" t="s">
        <v>226</v>
      </c>
    </row>
    <row r="2" spans="1:13" ht="29" x14ac:dyDescent="0.35">
      <c r="A2" s="6" t="s">
        <v>13</v>
      </c>
      <c r="B2" s="5" t="s">
        <v>14</v>
      </c>
      <c r="C2" s="86" t="s">
        <v>206</v>
      </c>
      <c r="D2" s="87"/>
      <c r="E2" s="87"/>
      <c r="F2" s="87"/>
      <c r="G2" s="87"/>
      <c r="H2" s="87"/>
      <c r="I2" s="88" t="s">
        <v>206</v>
      </c>
      <c r="J2" s="89" t="s">
        <v>206</v>
      </c>
      <c r="M2" s="103" t="s">
        <v>227</v>
      </c>
    </row>
    <row r="3" spans="1:13" ht="29" x14ac:dyDescent="0.35">
      <c r="A3" s="7" t="s">
        <v>13</v>
      </c>
      <c r="B3" s="40" t="s">
        <v>24</v>
      </c>
      <c r="C3" s="90"/>
      <c r="D3" s="90"/>
      <c r="E3" s="90"/>
      <c r="F3" s="90"/>
      <c r="G3" s="90"/>
      <c r="H3" s="90"/>
      <c r="I3" s="91" t="s">
        <v>206</v>
      </c>
      <c r="J3" s="92" t="s">
        <v>206</v>
      </c>
      <c r="M3" s="104" t="s">
        <v>228</v>
      </c>
    </row>
    <row r="4" spans="1:13" ht="29" x14ac:dyDescent="0.35">
      <c r="A4" s="8" t="s">
        <v>30</v>
      </c>
      <c r="B4" s="19" t="s">
        <v>31</v>
      </c>
      <c r="C4" s="93" t="s">
        <v>206</v>
      </c>
      <c r="D4" s="87"/>
      <c r="E4" s="87"/>
      <c r="F4" s="87"/>
      <c r="G4" s="87"/>
      <c r="H4" s="87"/>
      <c r="I4" s="94" t="s">
        <v>206</v>
      </c>
      <c r="J4" s="95" t="s">
        <v>206</v>
      </c>
      <c r="M4" s="104" t="s">
        <v>229</v>
      </c>
    </row>
    <row r="5" spans="1:13" ht="43.5" x14ac:dyDescent="0.35">
      <c r="A5" s="9" t="s">
        <v>30</v>
      </c>
      <c r="B5" s="20" t="s">
        <v>38</v>
      </c>
      <c r="C5" s="78"/>
      <c r="D5" s="78"/>
      <c r="E5" s="78"/>
      <c r="F5" s="78"/>
      <c r="G5" s="80" t="s">
        <v>206</v>
      </c>
      <c r="H5" s="78"/>
      <c r="I5" s="78"/>
      <c r="J5" s="96" t="s">
        <v>206</v>
      </c>
      <c r="M5" s="104" t="s">
        <v>230</v>
      </c>
    </row>
    <row r="6" spans="1:13" ht="29" x14ac:dyDescent="0.35">
      <c r="A6" s="9" t="s">
        <v>30</v>
      </c>
      <c r="B6" s="20" t="s">
        <v>46</v>
      </c>
      <c r="C6" s="78"/>
      <c r="D6" s="78"/>
      <c r="E6" s="78"/>
      <c r="F6" s="78"/>
      <c r="G6" s="78"/>
      <c r="H6" s="78"/>
      <c r="I6" s="78"/>
      <c r="J6" s="96" t="s">
        <v>206</v>
      </c>
      <c r="M6" s="104" t="s">
        <v>231</v>
      </c>
    </row>
    <row r="7" spans="1:13" ht="43.5" x14ac:dyDescent="0.35">
      <c r="A7" s="10" t="s">
        <v>30</v>
      </c>
      <c r="B7" s="21" t="s">
        <v>52</v>
      </c>
      <c r="C7" s="90"/>
      <c r="D7" s="90"/>
      <c r="E7" s="90"/>
      <c r="F7" s="90"/>
      <c r="G7" s="90"/>
      <c r="H7" s="90"/>
      <c r="I7" s="97" t="s">
        <v>206</v>
      </c>
      <c r="J7" s="98" t="s">
        <v>206</v>
      </c>
      <c r="M7" s="104" t="s">
        <v>232</v>
      </c>
    </row>
    <row r="8" spans="1:13" ht="87" x14ac:dyDescent="0.35">
      <c r="A8" s="34" t="s">
        <v>59</v>
      </c>
      <c r="B8" s="35" t="s">
        <v>60</v>
      </c>
      <c r="C8" s="99" t="s">
        <v>206</v>
      </c>
      <c r="D8" s="87"/>
      <c r="E8" s="87"/>
      <c r="F8" s="87"/>
      <c r="G8" s="87"/>
      <c r="H8" s="87"/>
      <c r="I8" s="99" t="s">
        <v>206</v>
      </c>
      <c r="J8" s="100" t="s">
        <v>206</v>
      </c>
      <c r="M8" s="104" t="s">
        <v>233</v>
      </c>
    </row>
    <row r="9" spans="1:13" ht="29" x14ac:dyDescent="0.35">
      <c r="A9" s="30" t="s">
        <v>59</v>
      </c>
      <c r="B9" s="31" t="s">
        <v>66</v>
      </c>
      <c r="C9" s="90"/>
      <c r="D9" s="90"/>
      <c r="E9" s="90"/>
      <c r="F9" s="90"/>
      <c r="G9" s="90"/>
      <c r="H9" s="101" t="s">
        <v>206</v>
      </c>
      <c r="I9" s="101" t="s">
        <v>206</v>
      </c>
      <c r="J9" s="102" t="s">
        <v>206</v>
      </c>
      <c r="M9" s="105" t="s">
        <v>234</v>
      </c>
    </row>
    <row r="10" spans="1:13" ht="43.5" x14ac:dyDescent="0.35">
      <c r="A10" s="8" t="s">
        <v>69</v>
      </c>
      <c r="B10" s="28" t="s">
        <v>217</v>
      </c>
      <c r="C10" s="87"/>
      <c r="D10" s="87"/>
      <c r="E10" s="87"/>
      <c r="F10" s="87"/>
      <c r="G10" s="87"/>
      <c r="H10" s="93" t="s">
        <v>206</v>
      </c>
      <c r="I10" s="93" t="s">
        <v>206</v>
      </c>
      <c r="J10" s="106"/>
    </row>
    <row r="11" spans="1:13" ht="29" x14ac:dyDescent="0.35">
      <c r="A11" s="9" t="s">
        <v>69</v>
      </c>
      <c r="B11" s="33" t="s">
        <v>80</v>
      </c>
      <c r="C11" s="78"/>
      <c r="D11" s="78"/>
      <c r="E11" s="78"/>
      <c r="F11" s="78"/>
      <c r="G11" s="78"/>
      <c r="H11" s="79" t="s">
        <v>206</v>
      </c>
      <c r="I11" s="79" t="s">
        <v>206</v>
      </c>
      <c r="J11" s="107"/>
    </row>
    <row r="12" spans="1:13" x14ac:dyDescent="0.35">
      <c r="A12" s="22" t="s">
        <v>69</v>
      </c>
      <c r="B12" s="33" t="s">
        <v>83</v>
      </c>
      <c r="C12" s="90"/>
      <c r="D12" s="90"/>
      <c r="E12" s="90"/>
      <c r="F12" s="90"/>
      <c r="G12" s="90"/>
      <c r="H12" s="90"/>
      <c r="I12" s="90"/>
      <c r="J12" s="108"/>
    </row>
    <row r="13" spans="1:13" ht="43.5" x14ac:dyDescent="0.35">
      <c r="A13" s="6" t="s">
        <v>92</v>
      </c>
      <c r="B13" s="5" t="s">
        <v>93</v>
      </c>
      <c r="C13" s="93" t="s">
        <v>206</v>
      </c>
      <c r="D13" s="87"/>
      <c r="E13" s="87"/>
      <c r="F13" s="87"/>
      <c r="G13" s="87"/>
      <c r="H13" s="93" t="s">
        <v>206</v>
      </c>
      <c r="I13" s="93" t="s">
        <v>206</v>
      </c>
      <c r="J13" s="106"/>
    </row>
    <row r="14" spans="1:13" ht="44.15" customHeight="1" x14ac:dyDescent="0.35">
      <c r="A14" s="7" t="s">
        <v>92</v>
      </c>
      <c r="B14" s="18" t="s">
        <v>100</v>
      </c>
      <c r="C14" s="90"/>
      <c r="D14" s="101" t="s">
        <v>206</v>
      </c>
      <c r="E14" s="90"/>
      <c r="F14" s="90"/>
      <c r="G14" s="90"/>
      <c r="H14" s="90"/>
      <c r="I14" s="90"/>
      <c r="J14" s="108"/>
    </row>
    <row r="15" spans="1:13" ht="55.5" customHeight="1" x14ac:dyDescent="0.35">
      <c r="A15" s="11" t="s">
        <v>107</v>
      </c>
      <c r="B15" s="118" t="s">
        <v>108</v>
      </c>
      <c r="C15" s="110"/>
      <c r="D15" s="111" t="s">
        <v>206</v>
      </c>
      <c r="E15" s="110"/>
      <c r="F15" s="110"/>
      <c r="G15" s="111" t="s">
        <v>206</v>
      </c>
      <c r="H15" s="110"/>
      <c r="I15" s="110"/>
      <c r="J15" s="112"/>
    </row>
    <row r="16" spans="1:13" ht="29" x14ac:dyDescent="0.35">
      <c r="A16" s="12" t="s">
        <v>115</v>
      </c>
      <c r="B16" s="23" t="s">
        <v>116</v>
      </c>
      <c r="C16" s="81"/>
      <c r="D16" s="85" t="s">
        <v>206</v>
      </c>
      <c r="E16" s="85" t="s">
        <v>206</v>
      </c>
      <c r="F16" s="81"/>
      <c r="G16" s="81"/>
      <c r="H16" s="81"/>
      <c r="I16" s="81"/>
      <c r="J16" s="109"/>
    </row>
    <row r="17" spans="1:10" x14ac:dyDescent="0.35">
      <c r="A17" s="13" t="s">
        <v>115</v>
      </c>
      <c r="B17" s="24" t="s">
        <v>122</v>
      </c>
      <c r="C17" s="78"/>
      <c r="D17" s="80" t="s">
        <v>206</v>
      </c>
      <c r="E17" s="80" t="s">
        <v>206</v>
      </c>
      <c r="F17" s="78"/>
      <c r="G17" s="78"/>
      <c r="H17" s="78"/>
      <c r="I17" s="78"/>
      <c r="J17" s="107"/>
    </row>
    <row r="18" spans="1:10" ht="29" x14ac:dyDescent="0.35">
      <c r="A18" s="14" t="s">
        <v>115</v>
      </c>
      <c r="B18" s="25" t="s">
        <v>127</v>
      </c>
      <c r="C18" s="90"/>
      <c r="D18" s="101" t="s">
        <v>206</v>
      </c>
      <c r="E18" s="101" t="s">
        <v>206</v>
      </c>
      <c r="F18" s="90"/>
      <c r="G18" s="90"/>
      <c r="H18" s="90"/>
      <c r="I18" s="90"/>
      <c r="J18" s="108"/>
    </row>
    <row r="19" spans="1:10" x14ac:dyDescent="0.35">
      <c r="A19" s="17" t="s">
        <v>133</v>
      </c>
      <c r="B19" s="26" t="s">
        <v>134</v>
      </c>
      <c r="C19" s="87"/>
      <c r="D19" s="87"/>
      <c r="E19" s="87"/>
      <c r="F19" s="93" t="s">
        <v>206</v>
      </c>
      <c r="G19" s="87"/>
      <c r="H19" s="93" t="s">
        <v>206</v>
      </c>
      <c r="I19" s="87"/>
      <c r="J19" s="106"/>
    </row>
    <row r="20" spans="1:10" ht="43.5" x14ac:dyDescent="0.35">
      <c r="A20" s="8" t="s">
        <v>141</v>
      </c>
      <c r="B20" s="36" t="s">
        <v>142</v>
      </c>
      <c r="C20" s="79" t="s">
        <v>206</v>
      </c>
      <c r="D20" s="78"/>
      <c r="E20" s="78"/>
      <c r="F20" s="79" t="s">
        <v>206</v>
      </c>
      <c r="G20" s="78"/>
      <c r="H20" s="79" t="s">
        <v>206</v>
      </c>
      <c r="I20" s="78"/>
      <c r="J20" s="107"/>
    </row>
    <row r="21" spans="1:10" ht="43.5" x14ac:dyDescent="0.35">
      <c r="A21" s="9" t="s">
        <v>141</v>
      </c>
      <c r="B21" s="37" t="s">
        <v>150</v>
      </c>
      <c r="C21" s="78"/>
      <c r="D21" s="79" t="s">
        <v>206</v>
      </c>
      <c r="E21" s="78"/>
      <c r="F21" s="79" t="s">
        <v>206</v>
      </c>
      <c r="G21" s="79" t="s">
        <v>206</v>
      </c>
      <c r="H21" s="79" t="s">
        <v>206</v>
      </c>
      <c r="I21" s="78"/>
      <c r="J21" s="107"/>
    </row>
    <row r="22" spans="1:10" ht="43.5" x14ac:dyDescent="0.35">
      <c r="A22" s="9" t="s">
        <v>141</v>
      </c>
      <c r="B22" s="37" t="s">
        <v>152</v>
      </c>
      <c r="C22" s="78"/>
      <c r="D22" s="78"/>
      <c r="E22" s="78"/>
      <c r="F22" s="79" t="s">
        <v>206</v>
      </c>
      <c r="G22" s="78"/>
      <c r="H22" s="79" t="s">
        <v>206</v>
      </c>
      <c r="I22" s="78"/>
      <c r="J22" s="107"/>
    </row>
    <row r="23" spans="1:10" ht="43.5" x14ac:dyDescent="0.35">
      <c r="A23" s="9" t="s">
        <v>141</v>
      </c>
      <c r="B23" s="38" t="s">
        <v>153</v>
      </c>
      <c r="C23" s="78"/>
      <c r="D23" s="79" t="s">
        <v>206</v>
      </c>
      <c r="E23" s="78"/>
      <c r="F23" s="78"/>
      <c r="G23" s="78"/>
      <c r="H23" s="79" t="s">
        <v>206</v>
      </c>
      <c r="I23" s="78"/>
      <c r="J23" s="107"/>
    </row>
    <row r="24" spans="1:10" ht="29" x14ac:dyDescent="0.35">
      <c r="A24" s="10" t="s">
        <v>141</v>
      </c>
      <c r="B24" s="39" t="s">
        <v>154</v>
      </c>
      <c r="C24" s="90"/>
      <c r="D24" s="90"/>
      <c r="E24" s="90"/>
      <c r="F24" s="101" t="s">
        <v>206</v>
      </c>
      <c r="G24" s="90"/>
      <c r="H24" s="101" t="s">
        <v>206</v>
      </c>
      <c r="I24" s="90"/>
      <c r="J24" s="108"/>
    </row>
    <row r="25" spans="1:10" ht="29" x14ac:dyDescent="0.35">
      <c r="A25" s="114" t="s">
        <v>157</v>
      </c>
      <c r="B25" s="115" t="s">
        <v>181</v>
      </c>
      <c r="C25" s="110"/>
      <c r="D25" s="110"/>
      <c r="E25" s="110"/>
      <c r="F25" s="113" t="s">
        <v>206</v>
      </c>
      <c r="G25" s="110"/>
      <c r="H25" s="113" t="s">
        <v>206</v>
      </c>
      <c r="I25" s="110"/>
      <c r="J25" s="112"/>
    </row>
    <row r="26" spans="1:10" ht="43.5" x14ac:dyDescent="0.35">
      <c r="A26" s="15" t="s">
        <v>162</v>
      </c>
      <c r="B26" s="27" t="s">
        <v>163</v>
      </c>
      <c r="C26" s="99" t="s">
        <v>206</v>
      </c>
      <c r="D26" s="99" t="s">
        <v>206</v>
      </c>
      <c r="E26" s="87"/>
      <c r="F26" s="87"/>
      <c r="G26" s="87"/>
      <c r="H26" s="99" t="s">
        <v>206</v>
      </c>
      <c r="I26" s="87"/>
      <c r="J26" s="106"/>
    </row>
    <row r="27" spans="1:10" ht="43.5" x14ac:dyDescent="0.35">
      <c r="A27" s="16" t="s">
        <v>162</v>
      </c>
      <c r="B27" s="27" t="s">
        <v>168</v>
      </c>
      <c r="C27" s="101" t="s">
        <v>206</v>
      </c>
      <c r="D27" s="101" t="s">
        <v>206</v>
      </c>
      <c r="E27" s="101" t="s">
        <v>206</v>
      </c>
      <c r="F27" s="101" t="s">
        <v>206</v>
      </c>
      <c r="G27" s="90"/>
      <c r="H27" s="101" t="s">
        <v>206</v>
      </c>
      <c r="I27" s="90"/>
      <c r="J27" s="108"/>
    </row>
  </sheetData>
  <conditionalFormatting sqref="C1:J1048576">
    <cfRule type="cellIs" dxfId="0" priority="1" operator="equal">
      <formula>"x"</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A9A0B46E5AC2A4496980AC604578407" ma:contentTypeVersion="4" ma:contentTypeDescription="Loo uus dokument" ma:contentTypeScope="" ma:versionID="4b420c11280a091ea5d85c09a63e04a7">
  <xsd:schema xmlns:xsd="http://www.w3.org/2001/XMLSchema" xmlns:xs="http://www.w3.org/2001/XMLSchema" xmlns:p="http://schemas.microsoft.com/office/2006/metadata/properties" xmlns:ns2="740049dd-783c-4c2b-837e-57109fd1cabf" xmlns:ns3="d274d10e-99bb-484a-b38f-a1cb07c9c2c9" targetNamespace="http://schemas.microsoft.com/office/2006/metadata/properties" ma:root="true" ma:fieldsID="2db28b8d40e56b6a838b621f08df8bd8" ns2:_="" ns3:_="">
    <xsd:import namespace="740049dd-783c-4c2b-837e-57109fd1cabf"/>
    <xsd:import namespace="d274d10e-99bb-484a-b38f-a1cb07c9c2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0049dd-783c-4c2b-837e-57109fd1ca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74d10e-99bb-484a-b38f-a1cb07c9c2c9"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54BB67-0420-4F6E-95B7-F21DFAEA3FFF}">
  <ds:schemaRefs>
    <ds:schemaRef ds:uri="http://schemas.microsoft.com/sharepoint/v3/contenttype/forms"/>
  </ds:schemaRefs>
</ds:datastoreItem>
</file>

<file path=customXml/itemProps2.xml><?xml version="1.0" encoding="utf-8"?>
<ds:datastoreItem xmlns:ds="http://schemas.openxmlformats.org/officeDocument/2006/customXml" ds:itemID="{A1470B4E-EA95-444B-B226-3B4CA21B7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0049dd-783c-4c2b-837e-57109fd1cabf"/>
    <ds:schemaRef ds:uri="d274d10e-99bb-484a-b38f-a1cb07c9c2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6F0368-06B0-48D1-B15A-45C69E5CC7A7}">
  <ds:schemaRefs>
    <ds:schemaRef ds:uri="http://www.w3.org/XML/1998/namespace"/>
    <ds:schemaRef ds:uri="http://purl.org/dc/terms/"/>
    <ds:schemaRef ds:uri="http://schemas.microsoft.com/office/2006/documentManagement/types"/>
    <ds:schemaRef ds:uri="http://schemas.openxmlformats.org/package/2006/metadata/core-properties"/>
    <ds:schemaRef ds:uri="http://schemas.microsoft.com/office/2006/metadata/properties"/>
    <ds:schemaRef ds:uri="d274d10e-99bb-484a-b38f-a1cb07c9c2c9"/>
    <ds:schemaRef ds:uri="http://purl.org/dc/elements/1.1/"/>
    <ds:schemaRef ds:uri="http://schemas.microsoft.com/office/infopath/2007/PartnerControls"/>
    <ds:schemaRef ds:uri="740049dd-783c-4c2b-837e-57109fd1cab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Võru maakond</vt:lpstr>
      <vt:lpstr>Antsla</vt:lpstr>
      <vt:lpstr>Rõuge</vt:lpstr>
      <vt:lpstr>Setomaa</vt:lpstr>
      <vt:lpstr>Võru linn</vt:lpstr>
      <vt:lpstr>Võru vald</vt:lpstr>
      <vt:lpstr>haakuvus teemagruppidega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Merilin-PC</dc:creator>
  <cp:keywords/>
  <dc:description/>
  <cp:lastModifiedBy>Merilin Paalo</cp:lastModifiedBy>
  <cp:revision/>
  <cp:lastPrinted>2022-07-21T13:16:17Z</cp:lastPrinted>
  <dcterms:created xsi:type="dcterms:W3CDTF">2022-05-23T12:29:47Z</dcterms:created>
  <dcterms:modified xsi:type="dcterms:W3CDTF">2022-07-28T14:17:48Z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0x0101002A9A0B46E5AC2A4496980AC604578407</vt:lpwstr>
  </property>
</Properties>
</file>